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0" yWindow="-440" windowWidth="28800" windowHeight="18000" tabRatio="857"/>
  </bookViews>
  <sheets>
    <sheet name="Istruzioni" sheetId="13" r:id="rId1"/>
    <sheet name="Esempio" sheetId="17" r:id="rId2"/>
    <sheet name="Punteggio Candidati" sheetId="19" r:id="rId3"/>
  </sheets>
  <definedNames>
    <definedName name="_xlnm.Print_Area" localSheetId="1">Esempio!$B$2:$J$57</definedName>
    <definedName name="_xlnm.Print_Area" localSheetId="0">Istruzioni!$A$1:$D$26</definedName>
    <definedName name="_xlnm.Print_Area" localSheetId="2">'Punteggio Candidati'!$B$2:$J$57</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B26" i="19" l="1"/>
  <c r="E98" i="19"/>
  <c r="C31" i="19"/>
  <c r="C30" i="19"/>
  <c r="E98" i="17"/>
  <c r="C31" i="17"/>
  <c r="C30" i="17"/>
  <c r="J3" i="17"/>
  <c r="D51" i="17"/>
  <c r="E51" i="17"/>
  <c r="G51" i="17"/>
  <c r="D51" i="19"/>
  <c r="E51" i="19"/>
  <c r="G51" i="19"/>
  <c r="E50" i="19"/>
  <c r="D50" i="19"/>
  <c r="E49" i="19"/>
  <c r="D49" i="19"/>
  <c r="E48" i="19"/>
  <c r="D48" i="19"/>
  <c r="E44" i="19"/>
  <c r="D44" i="19"/>
  <c r="C43" i="19"/>
  <c r="B43" i="19"/>
  <c r="M31" i="19"/>
  <c r="M32" i="19"/>
  <c r="M33" i="19"/>
  <c r="M34" i="19"/>
  <c r="M35" i="19"/>
  <c r="M36" i="19"/>
  <c r="M37" i="19"/>
  <c r="M38" i="19"/>
  <c r="M39" i="19"/>
  <c r="M40" i="19"/>
  <c r="M41" i="19"/>
  <c r="M42" i="19"/>
  <c r="B42" i="19"/>
  <c r="B41" i="19"/>
  <c r="B40" i="19"/>
  <c r="B39" i="19"/>
  <c r="B38" i="19"/>
  <c r="B37" i="19"/>
  <c r="B36" i="19"/>
  <c r="B35" i="19"/>
  <c r="B34" i="19"/>
  <c r="B33" i="19"/>
  <c r="B32" i="19"/>
  <c r="B31" i="19"/>
  <c r="B30" i="19"/>
  <c r="M18" i="19"/>
  <c r="M19" i="19"/>
  <c r="M20" i="19"/>
  <c r="M21" i="19"/>
  <c r="M22" i="19"/>
  <c r="M23" i="19"/>
  <c r="M24" i="19"/>
  <c r="M25" i="19"/>
  <c r="M26" i="19"/>
  <c r="E27" i="19"/>
  <c r="D27" i="19"/>
  <c r="B25" i="19"/>
  <c r="B24" i="19"/>
  <c r="B23" i="19"/>
  <c r="B22" i="19"/>
  <c r="B21" i="19"/>
  <c r="B20" i="19"/>
  <c r="B19" i="19"/>
  <c r="B18" i="19"/>
  <c r="B17" i="19"/>
  <c r="M10" i="19"/>
  <c r="M11" i="19"/>
  <c r="M12" i="19"/>
  <c r="M13" i="19"/>
  <c r="E14" i="19"/>
  <c r="D14" i="19"/>
  <c r="B13" i="19"/>
  <c r="B12" i="19"/>
  <c r="B11" i="19"/>
  <c r="B10" i="19"/>
  <c r="B9" i="19"/>
  <c r="D5" i="19"/>
  <c r="D5" i="17"/>
  <c r="E99" i="19"/>
  <c r="C43" i="17"/>
  <c r="B57" i="19"/>
  <c r="J3" i="19"/>
  <c r="B57" i="17"/>
  <c r="E50" i="17"/>
  <c r="D50" i="17"/>
  <c r="E49" i="17"/>
  <c r="D49" i="17"/>
  <c r="E48" i="17"/>
  <c r="D48" i="17"/>
  <c r="E44" i="17"/>
  <c r="D44" i="17"/>
  <c r="M18" i="17"/>
  <c r="M19" i="17"/>
  <c r="M20" i="17"/>
  <c r="M21" i="17"/>
  <c r="M22" i="17"/>
  <c r="M23" i="17"/>
  <c r="M24" i="17"/>
  <c r="M25" i="17"/>
  <c r="M26" i="17"/>
  <c r="E27" i="17"/>
  <c r="D27" i="17"/>
  <c r="M10" i="17"/>
  <c r="M11" i="17"/>
  <c r="M12" i="17"/>
  <c r="M13" i="17"/>
  <c r="E14" i="17"/>
  <c r="D14" i="17"/>
  <c r="E99" i="17"/>
  <c r="M31" i="17"/>
  <c r="M32" i="17"/>
  <c r="M33" i="17"/>
  <c r="M34" i="17"/>
  <c r="M35" i="17"/>
  <c r="M36" i="17"/>
  <c r="M37" i="17"/>
  <c r="M38" i="17"/>
  <c r="M39" i="17"/>
  <c r="M40" i="17"/>
  <c r="M41" i="17"/>
  <c r="M42" i="17"/>
  <c r="B43" i="17"/>
  <c r="B42" i="17"/>
  <c r="B41" i="17"/>
  <c r="B40" i="17"/>
  <c r="B39" i="17"/>
  <c r="B38" i="17"/>
  <c r="B37" i="17"/>
  <c r="B36" i="17"/>
  <c r="B35" i="17"/>
  <c r="B34" i="17"/>
  <c r="B33" i="17"/>
  <c r="B32" i="17"/>
  <c r="B31" i="17"/>
  <c r="B30" i="17"/>
  <c r="B26" i="17"/>
  <c r="B25" i="17"/>
  <c r="B24" i="17"/>
  <c r="B23" i="17"/>
  <c r="B22" i="17"/>
  <c r="B21" i="17"/>
  <c r="B20" i="17"/>
  <c r="B19" i="17"/>
  <c r="B18" i="17"/>
  <c r="B17" i="17"/>
  <c r="B13" i="17"/>
  <c r="B12" i="17"/>
  <c r="B11" i="17"/>
  <c r="B10" i="17"/>
  <c r="B9" i="17"/>
</calcChain>
</file>

<file path=xl/sharedStrings.xml><?xml version="1.0" encoding="utf-8"?>
<sst xmlns="http://schemas.openxmlformats.org/spreadsheetml/2006/main" count="148" uniqueCount="94">
  <si>
    <t>Candidate Name:</t>
  </si>
  <si>
    <t>Level:</t>
  </si>
  <si>
    <t>Domain:</t>
  </si>
  <si>
    <t xml:space="preserve"> Leadership</t>
  </si>
  <si>
    <t>Blank</t>
  </si>
  <si>
    <t>Per piacere considerate l’ambiente prima di stampare questo documento</t>
  </si>
  <si>
    <t>Tutti i livelli. Tutti i domini</t>
  </si>
  <si>
    <t>B</t>
  </si>
  <si>
    <t>Riferimento per ICB</t>
  </si>
  <si>
    <t>Numero di  elementi ICB per questo dominio</t>
  </si>
  <si>
    <t>Io posso fornire una chiara e convincente evidenza della mia conoscenza riguardo a questo elemento di competenza.</t>
  </si>
  <si>
    <t>Io posso fornire una chiara e convincente evidenza delle mie abilità e capacità riguardo a questo elemento di competenza per un progetto di sufficiente complessità per il livello per cui sto applicando.</t>
  </si>
  <si>
    <t>Io posso fornire una chiara e convincente evidenza delle mie abilità e capacità riguardo a questo elemento di competenza per un programma di sufficiente complessità per il livello per cui sto applicando.</t>
  </si>
  <si>
    <t>Elemento di competenza</t>
  </si>
  <si>
    <t>Conoscenza (tutti i livelli)</t>
  </si>
  <si>
    <t>Capacità e Abilità
(A, B, C)</t>
  </si>
  <si>
    <t>Contatore Verdi:</t>
  </si>
  <si>
    <t>Verdi</t>
  </si>
  <si>
    <t>Gialli</t>
  </si>
  <si>
    <t>Rossi</t>
  </si>
  <si>
    <t>Nota: I valori dell'autovalutazione sono per sola informazione</t>
  </si>
  <si>
    <t xml:space="preserve"> Strategia</t>
  </si>
  <si>
    <t xml:space="preserve"> Governance, strutture e processi</t>
  </si>
  <si>
    <t xml:space="preserve"> Conformità, standard e norme</t>
  </si>
  <si>
    <t xml:space="preserve"> Poteri e interessi</t>
  </si>
  <si>
    <t xml:space="preserve"> Cultura e valori</t>
  </si>
  <si>
    <t xml:space="preserve"> Autovalutazione e autogestione</t>
  </si>
  <si>
    <t xml:space="preserve"> Integrità personale e affidabilità</t>
  </si>
  <si>
    <t xml:space="preserve"> Comunicazione personale</t>
  </si>
  <si>
    <t xml:space="preserve"> Relazioni e coinvolgimento</t>
  </si>
  <si>
    <t xml:space="preserve"> Lavoro di squadra</t>
  </si>
  <si>
    <t xml:space="preserve"> Conflitti e crisi</t>
  </si>
  <si>
    <t xml:space="preserve"> Ingegno</t>
  </si>
  <si>
    <t xml:space="preserve"> Negoziazione</t>
  </si>
  <si>
    <t xml:space="preserve"> Orientamento ai risultati</t>
  </si>
  <si>
    <t xml:space="preserve"> Ambito</t>
  </si>
  <si>
    <t xml:space="preserve"> Tempo</t>
  </si>
  <si>
    <t xml:space="preserve"> Organizzazione e informazione</t>
  </si>
  <si>
    <t xml:space="preserve"> Qualità</t>
  </si>
  <si>
    <t xml:space="preserve"> Finanze</t>
  </si>
  <si>
    <t xml:space="preserve"> Risorse</t>
  </si>
  <si>
    <t xml:space="preserve"> Acquisti</t>
  </si>
  <si>
    <t xml:space="preserve"> Pianificazione e controllo</t>
  </si>
  <si>
    <t xml:space="preserve"> Rischi e opportunità</t>
  </si>
  <si>
    <t xml:space="preserve"> Stakeholder</t>
  </si>
  <si>
    <t xml:space="preserve"> Cambiamento e trasformazione</t>
  </si>
  <si>
    <t xml:space="preserve">Testo per cella D5 </t>
  </si>
  <si>
    <t>Totali</t>
  </si>
  <si>
    <t>1.  Informazioni generali</t>
  </si>
  <si>
    <t>Domande o Problemi</t>
  </si>
  <si>
    <t>2.  Istruzioni</t>
  </si>
  <si>
    <t>Livelli A, B, C</t>
  </si>
  <si>
    <t>Livello D</t>
  </si>
  <si>
    <t>Nome e Livello</t>
  </si>
  <si>
    <t>Dominio</t>
  </si>
  <si>
    <t>Punteggi</t>
  </si>
  <si>
    <t>Evidenze</t>
  </si>
  <si>
    <t>Note, Commenti, Evidenze</t>
  </si>
  <si>
    <t>Lorem Ipsum</t>
  </si>
  <si>
    <r>
      <t xml:space="preserve">Inserire valori nelle due colonne: </t>
    </r>
    <r>
      <rPr>
        <sz val="10"/>
        <color theme="9" tint="-0.249977111117893"/>
        <rFont val="Arial"/>
      </rPr>
      <t>Conoscenza</t>
    </r>
    <r>
      <rPr>
        <sz val="10"/>
        <color theme="1"/>
        <rFont val="Arial"/>
      </rPr>
      <t xml:space="preserve"> e </t>
    </r>
    <r>
      <rPr>
        <sz val="10"/>
        <color theme="9" tint="-0.249977111117893"/>
        <rFont val="Arial"/>
      </rPr>
      <t>Capacità e Abilità</t>
    </r>
    <r>
      <rPr>
        <sz val="10"/>
        <color theme="1"/>
        <rFont val="Arial"/>
      </rPr>
      <t>.</t>
    </r>
  </si>
  <si>
    <r>
      <t xml:space="preserve">Inserire valori per la sola </t>
    </r>
    <r>
      <rPr>
        <sz val="10"/>
        <color theme="9" tint="-0.249977111117893"/>
        <rFont val="Arial"/>
      </rPr>
      <t>Conoscenza</t>
    </r>
    <r>
      <rPr>
        <sz val="10"/>
        <color theme="1"/>
        <rFont val="Arial"/>
      </rPr>
      <t>.</t>
    </r>
  </si>
  <si>
    <r>
      <t xml:space="preserve">Inserire il vostro nome e il livello a cui state applicando (A, B, C, o D) nella parte alta del foglio </t>
    </r>
    <r>
      <rPr>
        <sz val="10"/>
        <color theme="9" tint="-0.249977111117893"/>
        <rFont val="Arial"/>
      </rPr>
      <t>Punteggio Candidati</t>
    </r>
    <r>
      <rPr>
        <sz val="10"/>
        <color theme="1"/>
        <rFont val="Arial"/>
      </rPr>
      <t>.</t>
    </r>
  </si>
  <si>
    <t>Il blocco di celle viola sotto il nome del candidato contiene una frase che descrive il criterio di autovalutazione. Ad esempio, per il dominio Progetto  Livello B, la frase è:</t>
  </si>
  <si>
    <t xml:space="preserve">  Note, commenti, evidenze (facoltativo; ad uso dei candidati)</t>
  </si>
  <si>
    <t>L'evidenza può essere scritta (risultati di esami, piani, report, etc.) o orale (colloqui).</t>
  </si>
  <si>
    <t xml:space="preserve"> Finanza</t>
  </si>
  <si>
    <t>Elementi di Competenza Perspective</t>
  </si>
  <si>
    <t>Elementi di Competenza People</t>
  </si>
  <si>
    <t>Elementi di Competenza Practice</t>
  </si>
  <si>
    <t xml:space="preserve"> Autodisciplina</t>
  </si>
  <si>
    <t xml:space="preserve"> Ingegnosità e Intraprendenza</t>
  </si>
  <si>
    <t>Io posso fornire una chiara e convincente evidenza delle mie abilità e capacità riguardo a questo elemento di competenza per un portfolio di sufficiente complessità per il livello per cui sto applicando.</t>
  </si>
  <si>
    <t>Usare il menu a tendina per selezionare il dominio a cui state applicando (Project, Programme o Portfolio).</t>
  </si>
  <si>
    <t>Si deve rispondere a questa asserzione con:
     1, se la vostra risposta è "probabilmente no"
     2, se la vostra risposta è "probabilmente si"
     3, se la vostra risposta è "assolutamente si"</t>
  </si>
  <si>
    <t>certificazioneipma@animp.it</t>
  </si>
  <si>
    <t>1 = Probabilmente No;  2 = Probabilmente Si;  3 = Assolutamente Si</t>
  </si>
  <si>
    <t>"Chiara e convincente" significa che l'evidenza è:
•  Sostanzialmente più probabile che sia vera piuttosto non lo sia
•  Sufficientemente chiara per non lasciare dubbi sostanziali
•  Sufficientemente forte per  convincere una mente ragionevole</t>
  </si>
  <si>
    <r>
      <t xml:space="preserve">La colonna chiamata </t>
    </r>
    <r>
      <rPr>
        <sz val="10"/>
        <color theme="9" tint="-0.249977111117893"/>
        <rFont val="Arial"/>
      </rPr>
      <t>Note, commenti, evidenze</t>
    </r>
    <r>
      <rPr>
        <sz val="10"/>
        <color theme="1"/>
        <rFont val="Arial"/>
      </rPr>
      <t xml:space="preserve"> è ad uso dei candidati. E' spesso utilizzata per ricordare le sorgenti delle evidenze. Può comunque essere  non compilata.</t>
    </r>
  </si>
  <si>
    <t>Project</t>
  </si>
  <si>
    <t>Programme</t>
  </si>
  <si>
    <t>Versione 1.0</t>
  </si>
  <si>
    <t>Data Rilascio 2 maggio 2018</t>
  </si>
  <si>
    <t>Io posso fornire una chiara e convincente evidenza delle mie abilità e capacità riguardo a questo elemento di competenza per un progetto di  complessità adeguata al livello per cui sto applicando.</t>
  </si>
  <si>
    <t>Io posso fornire una chiara e convincente evidenza delle mie abilità e capacità riguardo a questo elemento di competenza per un programma di adeguata complessità al livello per cui sto applicando.</t>
  </si>
  <si>
    <t>Io posso fornire una chiara e convincente evidenza delle mie abilità e capacità riguardo a questo elemento di competenza per un portafoglio di  complessità adeguata al livello per cui sto applicando.</t>
  </si>
  <si>
    <t xml:space="preserve"> </t>
  </si>
  <si>
    <t>Finalità del  Modulo</t>
  </si>
  <si>
    <t>Questo modello viene impiegato dai Candidati per una autovalutazione delle proprie competenze. Il documento non sarà oggetto di valutazione da parte dell'Ente di Certificazione. E' comunque obbligatoria la sua compilazione affinchè il candidato prenda piene consapevolezza delle conoscenze e capacità/abilita degli elementi di competenza indicati nell'ICB4</t>
  </si>
  <si>
    <t>"Io posso fornire una chiara e convincente evidenza delle mie abilità e capacità riguardo a questo elemento di competenza per un progetto di adeguta complessità per il livello per cui sto applicando."</t>
  </si>
  <si>
    <t>Nome Modulo</t>
  </si>
  <si>
    <r>
      <t xml:space="preserve">Modulo di Autovalutazione delle Competenze
</t>
    </r>
    <r>
      <rPr>
        <b/>
        <i/>
        <sz val="14"/>
        <color theme="3"/>
        <rFont val="Arial"/>
      </rPr>
      <t>Tutti i livelli. Tutti i domini</t>
    </r>
  </si>
  <si>
    <t>AC - Modulo di Autovalutazione Competenze</t>
  </si>
  <si>
    <t>Modulo di Autovalutazione delle Competenze</t>
  </si>
  <si>
    <t>Se avete domande o problemi nell'utilizzare questo modulo contattateci all'indirizzo: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</si>
</sst>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color theme="1"/>
      <name val="Calibri"/>
      <family val="2"/>
    </font>
    <font>
      <sz val="10"/>
      <color theme="1"/>
      <name val="Calibri"/>
      <family val="2"/>
    </font>
    <font>
      <sz val="11"/>
      <color theme="1"/>
      <name val="Arial"/>
    </font>
    <font>
      <i/>
      <sz val="11"/>
      <color theme="1"/>
      <name val="Arial"/>
    </font>
    <font>
      <b/>
      <sz val="16"/>
      <name val="Arial"/>
    </font>
    <font>
      <b/>
      <sz val="14"/>
      <name val="Arial"/>
    </font>
    <font>
      <u/>
      <sz val="10"/>
      <color theme="10"/>
      <name val="Calibri"/>
      <family val="2"/>
    </font>
    <font>
      <u/>
      <sz val="10"/>
      <color theme="11"/>
      <name val="Calibri"/>
      <family val="2"/>
    </font>
    <font>
      <b/>
      <sz val="18"/>
      <name val="Arial"/>
    </font>
    <font>
      <b/>
      <sz val="10"/>
      <color theme="1"/>
      <name val="Arial"/>
    </font>
    <font>
      <sz val="8"/>
      <name val="Calibri"/>
      <family val="2"/>
    </font>
    <font>
      <b/>
      <i/>
      <sz val="11"/>
      <color rgb="FF008000"/>
      <name val="Arial"/>
    </font>
    <font>
      <sz val="12"/>
      <color theme="1"/>
      <name val="Cambria"/>
      <family val="2"/>
      <scheme val="minor"/>
    </font>
    <font>
      <sz val="10"/>
      <color theme="1"/>
      <name val="Cambria"/>
      <scheme val="minor"/>
    </font>
    <font>
      <b/>
      <sz val="9"/>
      <color theme="1"/>
      <name val="Calibri"/>
      <scheme val="major"/>
    </font>
    <font>
      <u/>
      <sz val="12"/>
      <color theme="10"/>
      <name val="Cambria"/>
      <family val="2"/>
      <scheme val="minor"/>
    </font>
    <font>
      <sz val="10"/>
      <name val="Verdana"/>
    </font>
    <font>
      <b/>
      <sz val="8"/>
      <color theme="1"/>
      <name val="Calibri"/>
      <scheme val="major"/>
    </font>
    <font>
      <sz val="10"/>
      <color theme="2"/>
      <name val="Cambria"/>
      <scheme val="minor"/>
    </font>
    <font>
      <b/>
      <sz val="10"/>
      <color theme="1"/>
      <name val="Cambria"/>
      <scheme val="minor"/>
    </font>
    <font>
      <sz val="10"/>
      <color theme="1"/>
      <name val="Cambria"/>
    </font>
    <font>
      <sz val="10"/>
      <color theme="1"/>
      <name val="Arial"/>
    </font>
    <font>
      <b/>
      <sz val="9"/>
      <color theme="1"/>
      <name val="Arial"/>
    </font>
    <font>
      <sz val="11"/>
      <color theme="2"/>
      <name val="Arial"/>
    </font>
    <font>
      <sz val="11"/>
      <color rgb="FF000000"/>
      <name val="Arial"/>
    </font>
    <font>
      <b/>
      <i/>
      <sz val="14"/>
      <color theme="3"/>
      <name val="Arial"/>
    </font>
    <font>
      <b/>
      <i/>
      <sz val="11"/>
      <color rgb="FFFF0000"/>
      <name val="Arial"/>
    </font>
    <font>
      <sz val="10"/>
      <color theme="0"/>
      <name val="Cambria"/>
      <scheme val="minor"/>
    </font>
    <font>
      <b/>
      <sz val="9"/>
      <color theme="0"/>
      <name val="Calibri"/>
      <scheme val="major"/>
    </font>
    <font>
      <b/>
      <sz val="10"/>
      <color theme="0"/>
      <name val="Cambria"/>
      <scheme val="minor"/>
    </font>
    <font>
      <sz val="11"/>
      <color theme="0"/>
      <name val="Arial"/>
    </font>
    <font>
      <sz val="10"/>
      <color theme="9" tint="-0.249977111117893"/>
      <name val="Arial"/>
    </font>
    <font>
      <sz val="10"/>
      <color rgb="FFFF0000"/>
      <name val="Arial"/>
      <family val="2"/>
    </font>
    <font>
      <sz val="10"/>
      <color theme="1"/>
      <name val="Arial"/>
      <family val="2"/>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407">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2" fillId="0" borderId="0"/>
    <xf numFmtId="0" fontId="15" fillId="0" borderId="0" applyNumberFormat="0" applyFill="0" applyBorder="0" applyAlignment="0" applyProtection="0"/>
    <xf numFmtId="0" fontId="16"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1">
      <alignment horizontal="left" vertical="center" wrapText="1"/>
    </xf>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07">
    <xf numFmtId="0" fontId="0" fillId="0" borderId="0" xfId="0"/>
    <xf numFmtId="0" fontId="2" fillId="0" borderId="0" xfId="1">
      <alignment horizontal="left" vertical="center"/>
    </xf>
    <xf numFmtId="0" fontId="4" fillId="0" borderId="0" xfId="5">
      <alignment vertical="center"/>
    </xf>
    <xf numFmtId="0" fontId="5" fillId="0" borderId="0" xfId="6">
      <alignment vertical="center"/>
    </xf>
    <xf numFmtId="0" fontId="13" fillId="0" borderId="0" xfId="19" applyFont="1" applyAlignment="1">
      <alignment horizontal="left" vertical="center"/>
    </xf>
    <xf numFmtId="0" fontId="13" fillId="0" borderId="0" xfId="19" applyFont="1"/>
    <xf numFmtId="0" fontId="13" fillId="0" borderId="0" xfId="19" applyFont="1" applyAlignment="1">
      <alignment wrapText="1"/>
    </xf>
    <xf numFmtId="0" fontId="13" fillId="0" borderId="0" xfId="19" applyFont="1" applyBorder="1" applyAlignment="1" applyProtection="1">
      <alignment vertical="center"/>
    </xf>
    <xf numFmtId="0" fontId="13" fillId="0" borderId="0" xfId="19" applyFont="1" applyAlignment="1" applyProtection="1">
      <alignment vertical="center"/>
    </xf>
    <xf numFmtId="0" fontId="17" fillId="0" borderId="0" xfId="19" applyFont="1" applyFill="1" applyBorder="1" applyAlignment="1" applyProtection="1">
      <alignment horizontal="center" vertical="center"/>
    </xf>
    <xf numFmtId="0" fontId="18" fillId="0" borderId="0" xfId="19" applyFont="1" applyFill="1" applyBorder="1" applyAlignment="1" applyProtection="1">
      <alignment horizontal="left" vertical="center" indent="1"/>
    </xf>
    <xf numFmtId="0" fontId="14" fillId="0" borderId="0" xfId="19" applyFont="1" applyBorder="1" applyAlignment="1" applyProtection="1">
      <alignment vertical="center"/>
    </xf>
    <xf numFmtId="0" fontId="14" fillId="0" borderId="0" xfId="19" applyFont="1" applyAlignment="1" applyProtection="1">
      <alignment vertical="center"/>
    </xf>
    <xf numFmtId="0" fontId="13" fillId="0" borderId="0" xfId="19" applyFont="1" applyAlignment="1" applyProtection="1">
      <alignment horizontal="center" vertical="center"/>
    </xf>
    <xf numFmtId="0" fontId="13" fillId="0" borderId="0" xfId="19" applyFont="1" applyFill="1" applyBorder="1" applyAlignment="1" applyProtection="1">
      <alignment horizontal="center" vertical="center"/>
    </xf>
    <xf numFmtId="0" fontId="18" fillId="0" borderId="7" xfId="19" applyFont="1" applyFill="1" applyBorder="1" applyAlignment="1" applyProtection="1">
      <alignment horizontal="center" vertical="center"/>
    </xf>
    <xf numFmtId="164" fontId="19" fillId="0" borderId="0" xfId="19" applyNumberFormat="1" applyFont="1" applyFill="1" applyBorder="1" applyAlignment="1" applyProtection="1">
      <alignment horizontal="center" vertical="center"/>
    </xf>
    <xf numFmtId="0" fontId="19" fillId="0" borderId="0" xfId="19" applyFont="1" applyAlignment="1" applyProtection="1">
      <alignment horizontal="left" vertical="center"/>
    </xf>
    <xf numFmtId="0" fontId="19" fillId="0" borderId="0" xfId="19" applyFont="1" applyAlignment="1" applyProtection="1">
      <alignment vertical="center"/>
    </xf>
    <xf numFmtId="0" fontId="13" fillId="0" borderId="0" xfId="19" applyFont="1" applyAlignment="1" applyProtection="1">
      <alignment horizontal="left" vertical="center"/>
    </xf>
    <xf numFmtId="0" fontId="20" fillId="0" borderId="0" xfId="19" applyFont="1" applyBorder="1" applyAlignment="1" applyProtection="1">
      <alignment vertical="center" wrapText="1"/>
    </xf>
    <xf numFmtId="0" fontId="9" fillId="0" borderId="0" xfId="8">
      <alignment horizontal="center" vertical="center"/>
    </xf>
    <xf numFmtId="0" fontId="9" fillId="0" borderId="0" xfId="8" applyAlignment="1">
      <alignment horizontal="left"/>
    </xf>
    <xf numFmtId="0" fontId="17" fillId="0" borderId="8" xfId="19" applyFont="1" applyFill="1" applyBorder="1" applyAlignment="1" applyProtection="1">
      <alignment horizontal="center" vertical="center"/>
    </xf>
    <xf numFmtId="0" fontId="2" fillId="0" borderId="0" xfId="1" applyAlignment="1">
      <alignment horizontal="center" vertical="center"/>
    </xf>
    <xf numFmtId="0" fontId="8" fillId="0" borderId="0" xfId="4">
      <alignment horizontal="center" vertical="center" wrapText="1"/>
    </xf>
    <xf numFmtId="0" fontId="9" fillId="0" borderId="6" xfId="8" applyBorder="1" applyAlignment="1">
      <alignment horizontal="left" vertical="center" wrapText="1"/>
    </xf>
    <xf numFmtId="0" fontId="2" fillId="0" borderId="0" xfId="1" applyAlignment="1">
      <alignment horizontal="center" vertical="center" wrapText="1"/>
    </xf>
    <xf numFmtId="0" fontId="23" fillId="3" borderId="1" xfId="1" applyFont="1" applyFill="1" applyBorder="1" applyAlignment="1" applyProtection="1">
      <alignment horizontal="center" vertical="center"/>
      <protection locked="0"/>
    </xf>
    <xf numFmtId="0" fontId="2" fillId="0" borderId="0" xfId="1" applyProtection="1">
      <alignment horizontal="left" vertical="center"/>
    </xf>
    <xf numFmtId="0" fontId="2" fillId="0" borderId="0" xfId="1" applyAlignment="1">
      <alignment horizontal="center" vertical="center"/>
    </xf>
    <xf numFmtId="0" fontId="2" fillId="0" borderId="0" xfId="1" applyFont="1">
      <alignment horizontal="left" vertical="center"/>
    </xf>
    <xf numFmtId="0" fontId="2" fillId="0" borderId="0" xfId="19" applyFont="1" applyAlignment="1" applyProtection="1">
      <alignment vertical="center"/>
    </xf>
    <xf numFmtId="0" fontId="2" fillId="0" borderId="2" xfId="19" applyFont="1" applyBorder="1" applyAlignment="1" applyProtection="1">
      <alignment horizontal="right" vertical="center"/>
    </xf>
    <xf numFmtId="0" fontId="13" fillId="0" borderId="0" xfId="19" applyFont="1" applyFill="1" applyAlignment="1" applyProtection="1">
      <alignment vertical="center"/>
    </xf>
    <xf numFmtId="0" fontId="2" fillId="0" borderId="0" xfId="1" applyFill="1" applyProtection="1">
      <alignment horizontal="left" vertical="center"/>
    </xf>
    <xf numFmtId="0" fontId="23" fillId="0" borderId="0" xfId="1" applyFont="1" applyFill="1" applyBorder="1" applyProtection="1">
      <alignment horizontal="left" vertical="center"/>
    </xf>
    <xf numFmtId="0" fontId="21" fillId="0" borderId="0" xfId="19" applyFont="1"/>
    <xf numFmtId="0" fontId="9" fillId="0" borderId="7" xfId="8" applyFont="1" applyBorder="1" applyAlignment="1">
      <alignment horizontal="left" vertical="center" wrapText="1"/>
    </xf>
    <xf numFmtId="0" fontId="9" fillId="0" borderId="1" xfId="8" applyFont="1" applyBorder="1" applyAlignment="1">
      <alignment horizontal="left" vertical="center" wrapText="1"/>
    </xf>
    <xf numFmtId="0" fontId="24" fillId="0" borderId="0" xfId="0" applyFont="1" applyAlignment="1">
      <alignment horizontal="left" vertical="center"/>
    </xf>
    <xf numFmtId="0" fontId="2" fillId="0" borderId="0" xfId="1" applyFill="1" applyAlignment="1">
      <alignment vertical="center" wrapText="1"/>
    </xf>
    <xf numFmtId="0" fontId="23" fillId="3" borderId="1" xfId="19" applyFont="1" applyFill="1" applyBorder="1" applyAlignment="1" applyProtection="1">
      <alignment vertical="center"/>
      <protection locked="0"/>
    </xf>
    <xf numFmtId="0" fontId="2" fillId="0" borderId="0" xfId="1" applyAlignment="1">
      <alignment horizontal="right" vertical="center"/>
    </xf>
    <xf numFmtId="0" fontId="9" fillId="0" borderId="0" xfId="8" applyAlignment="1">
      <alignment horizontal="right" vertical="center"/>
    </xf>
    <xf numFmtId="0" fontId="2" fillId="0" borderId="0" xfId="1" applyFont="1" applyAlignment="1">
      <alignment horizontal="left" vertical="center"/>
    </xf>
    <xf numFmtId="1" fontId="2" fillId="0" borderId="0" xfId="1" applyNumberFormat="1" applyAlignment="1">
      <alignment horizontal="center" vertical="center"/>
    </xf>
    <xf numFmtId="0" fontId="5" fillId="0" borderId="0" xfId="6" applyAlignment="1">
      <alignment horizontal="right" vertical="center"/>
    </xf>
    <xf numFmtId="3" fontId="2" fillId="0" borderId="0" xfId="1" applyNumberFormat="1" applyAlignment="1">
      <alignment horizontal="center" vertical="center"/>
    </xf>
    <xf numFmtId="0" fontId="2" fillId="0" borderId="3" xfId="1" applyBorder="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27" fillId="0" borderId="0" xfId="19" applyFont="1" applyAlignment="1" applyProtection="1">
      <alignment vertical="center"/>
    </xf>
    <xf numFmtId="0" fontId="28" fillId="0" borderId="0" xfId="19" applyFont="1" applyAlignment="1" applyProtection="1">
      <alignment vertical="center"/>
    </xf>
    <xf numFmtId="0" fontId="29" fillId="0" borderId="0" xfId="19" applyFont="1" applyAlignment="1" applyProtection="1">
      <alignment vertical="center"/>
    </xf>
    <xf numFmtId="0" fontId="30" fillId="0" borderId="0" xfId="1" applyFont="1">
      <alignment horizontal="left" vertical="center"/>
    </xf>
    <xf numFmtId="0" fontId="9" fillId="0" borderId="7" xfId="8" applyFill="1" applyBorder="1" applyAlignment="1" applyProtection="1">
      <alignment horizontal="center" vertical="center" wrapText="1"/>
    </xf>
    <xf numFmtId="0" fontId="22" fillId="2" borderId="6" xfId="8" applyFont="1" applyFill="1" applyBorder="1" applyAlignment="1">
      <alignment horizontal="center" vertical="center" wrapText="1"/>
    </xf>
    <xf numFmtId="0" fontId="26" fillId="0" borderId="0" xfId="19" applyFont="1" applyBorder="1" applyAlignment="1" applyProtection="1">
      <alignment horizontal="left" vertical="center"/>
    </xf>
    <xf numFmtId="0" fontId="2" fillId="0" borderId="0" xfId="1" applyAlignment="1">
      <alignment horizontal="center" vertical="center"/>
    </xf>
    <xf numFmtId="0" fontId="13" fillId="0" borderId="0" xfId="19" applyFont="1" applyBorder="1" applyAlignment="1" applyProtection="1">
      <alignment horizontal="center" vertical="center"/>
    </xf>
    <xf numFmtId="0" fontId="25" fillId="0" borderId="0" xfId="6" applyFont="1" applyAlignment="1">
      <alignment horizontal="left" vertical="center"/>
    </xf>
    <xf numFmtId="0" fontId="9" fillId="0" borderId="5" xfId="8" applyBorder="1" applyAlignment="1">
      <alignment horizontal="left" vertical="center" wrapText="1"/>
    </xf>
    <xf numFmtId="0" fontId="9" fillId="0" borderId="6" xfId="8" applyBorder="1" applyAlignment="1">
      <alignment horizontal="left" vertical="center" wrapText="1"/>
    </xf>
    <xf numFmtId="0" fontId="9" fillId="0" borderId="7" xfId="8" applyBorder="1" applyAlignment="1">
      <alignment horizontal="left" vertical="center" wrapText="1"/>
    </xf>
    <xf numFmtId="0" fontId="2" fillId="0" borderId="0" xfId="1" applyAlignment="1">
      <alignment horizontal="center" vertical="center"/>
    </xf>
    <xf numFmtId="0" fontId="9" fillId="2" borderId="2" xfId="8" applyFill="1" applyBorder="1" applyAlignment="1">
      <alignment horizontal="left" vertical="center"/>
    </xf>
    <xf numFmtId="0" fontId="9" fillId="2" borderId="3" xfId="8" applyFill="1" applyBorder="1" applyAlignment="1">
      <alignment horizontal="left" vertical="center"/>
    </xf>
    <xf numFmtId="0" fontId="9" fillId="2" borderId="4" xfId="8" applyFill="1" applyBorder="1" applyAlignment="1">
      <alignment horizontal="left" vertical="center"/>
    </xf>
    <xf numFmtId="0" fontId="21" fillId="0" borderId="5" xfId="128" applyBorder="1" applyAlignment="1">
      <alignment horizontal="left" vertical="center" wrapText="1"/>
    </xf>
    <xf numFmtId="0" fontId="6" fillId="0" borderId="6" xfId="401" applyFill="1" applyBorder="1" applyAlignment="1">
      <alignment horizontal="center" vertical="center" wrapText="1"/>
    </xf>
    <xf numFmtId="0" fontId="32" fillId="0" borderId="6" xfId="128" applyFont="1" applyFill="1" applyBorder="1" applyAlignment="1">
      <alignment horizontal="center" vertical="center" wrapText="1"/>
    </xf>
    <xf numFmtId="0" fontId="21" fillId="0" borderId="2" xfId="128" applyFont="1" applyBorder="1">
      <alignment horizontal="left" vertical="center" wrapText="1"/>
    </xf>
    <xf numFmtId="0" fontId="21" fillId="0" borderId="4" xfId="128" applyFont="1" applyBorder="1">
      <alignment horizontal="left" vertical="center" wrapText="1"/>
    </xf>
    <xf numFmtId="0" fontId="9" fillId="0" borderId="5" xfId="8" applyBorder="1" applyAlignment="1">
      <alignment horizontal="left" vertical="center" wrapText="1"/>
    </xf>
    <xf numFmtId="0" fontId="9" fillId="0" borderId="6" xfId="8" applyBorder="1" applyAlignment="1">
      <alignment horizontal="left" vertical="center" wrapText="1"/>
    </xf>
    <xf numFmtId="0" fontId="9" fillId="0" borderId="7" xfId="8" applyBorder="1" applyAlignment="1">
      <alignment horizontal="left" vertical="center" wrapText="1"/>
    </xf>
    <xf numFmtId="0" fontId="21" fillId="0" borderId="1" xfId="128">
      <alignment horizontal="left" vertical="center" wrapText="1"/>
    </xf>
    <xf numFmtId="0" fontId="21" fillId="0" borderId="9" xfId="128" applyFont="1" applyBorder="1">
      <alignment horizontal="left" vertical="center" wrapText="1"/>
    </xf>
    <xf numFmtId="0" fontId="21" fillId="0" borderId="10" xfId="128" applyFont="1" applyBorder="1">
      <alignment horizontal="left" vertical="center" wrapText="1"/>
    </xf>
    <xf numFmtId="0" fontId="21" fillId="0" borderId="6" xfId="128" applyBorder="1">
      <alignment horizontal="left" vertical="center" wrapText="1"/>
    </xf>
    <xf numFmtId="0" fontId="21" fillId="0" borderId="12" xfId="128" applyFont="1" applyBorder="1">
      <alignment horizontal="left" vertical="center" wrapText="1"/>
    </xf>
    <xf numFmtId="0" fontId="21" fillId="0" borderId="13" xfId="128" applyFont="1" applyBorder="1">
      <alignment horizontal="left" vertical="center" wrapText="1"/>
    </xf>
    <xf numFmtId="0" fontId="9" fillId="0" borderId="5" xfId="8" applyFont="1" applyBorder="1" applyAlignment="1">
      <alignment horizontal="left" vertical="center" wrapText="1"/>
    </xf>
    <xf numFmtId="0" fontId="9" fillId="0" borderId="6" xfId="8" applyFont="1" applyBorder="1" applyAlignment="1">
      <alignment horizontal="left" vertical="center" wrapText="1"/>
    </xf>
    <xf numFmtId="2" fontId="26" fillId="0" borderId="0" xfId="1" applyNumberFormat="1" applyFont="1" applyAlignment="1">
      <alignment horizontal="left" vertical="center" shrinkToFit="1"/>
    </xf>
    <xf numFmtId="0" fontId="23" fillId="3" borderId="2" xfId="1" applyFont="1" applyFill="1" applyBorder="1" applyProtection="1">
      <alignment horizontal="left" vertical="center"/>
      <protection locked="0"/>
    </xf>
    <xf numFmtId="0" fontId="23" fillId="3" borderId="4" xfId="1" applyFont="1" applyFill="1" applyBorder="1" applyProtection="1">
      <alignment horizontal="left" vertical="center"/>
      <protection locked="0"/>
    </xf>
    <xf numFmtId="0" fontId="23" fillId="3" borderId="2" xfId="1" applyFont="1" applyFill="1" applyBorder="1" applyAlignment="1" applyProtection="1">
      <alignment horizontal="left" vertical="center"/>
      <protection locked="0"/>
    </xf>
    <xf numFmtId="0" fontId="23" fillId="3" borderId="3" xfId="1" applyFont="1" applyFill="1" applyBorder="1" applyAlignment="1" applyProtection="1">
      <alignment horizontal="left" vertical="center"/>
      <protection locked="0"/>
    </xf>
    <xf numFmtId="0" fontId="9" fillId="2" borderId="6" xfId="8" applyFill="1" applyBorder="1" applyAlignment="1">
      <alignment horizontal="center" vertical="center" wrapText="1"/>
    </xf>
    <xf numFmtId="0" fontId="9" fillId="2" borderId="1" xfId="19" applyFont="1" applyFill="1" applyBorder="1" applyAlignment="1" applyProtection="1">
      <alignment horizontal="center" vertical="center"/>
    </xf>
    <xf numFmtId="0" fontId="11" fillId="0" borderId="0" xfId="0" applyFont="1" applyAlignment="1">
      <alignment horizontal="center" wrapText="1"/>
    </xf>
    <xf numFmtId="0" fontId="3" fillId="4" borderId="2" xfId="1" applyFont="1" applyFill="1" applyBorder="1" applyAlignment="1">
      <alignment horizontal="left" vertical="center" wrapText="1"/>
    </xf>
    <xf numFmtId="0" fontId="3" fillId="4" borderId="3" xfId="1" applyFont="1" applyFill="1" applyBorder="1" applyAlignment="1">
      <alignment horizontal="left" vertical="center" wrapText="1"/>
    </xf>
    <xf numFmtId="0" fontId="3" fillId="4" borderId="4" xfId="1" applyFont="1" applyFill="1" applyBorder="1" applyAlignment="1">
      <alignment horizontal="left" vertical="center" wrapText="1"/>
    </xf>
    <xf numFmtId="0" fontId="33" fillId="5" borderId="2" xfId="1" applyFont="1" applyFill="1" applyBorder="1" applyAlignment="1">
      <alignment horizontal="left" vertical="center"/>
    </xf>
    <xf numFmtId="0" fontId="21" fillId="5" borderId="3" xfId="1" applyFont="1" applyFill="1" applyBorder="1" applyAlignment="1">
      <alignment horizontal="left" vertical="center"/>
    </xf>
    <xf numFmtId="0" fontId="21" fillId="5" borderId="4" xfId="1" applyFont="1" applyFill="1" applyBorder="1" applyAlignment="1">
      <alignment horizontal="left" vertical="center"/>
    </xf>
    <xf numFmtId="0" fontId="23" fillId="3" borderId="2" xfId="1" applyFont="1" applyFill="1" applyBorder="1" applyAlignment="1" applyProtection="1">
      <alignment horizontal="left" vertical="top"/>
      <protection locked="0"/>
    </xf>
    <xf numFmtId="0" fontId="23" fillId="3" borderId="3" xfId="1" applyFont="1" applyFill="1" applyBorder="1" applyAlignment="1" applyProtection="1">
      <alignment horizontal="left" vertical="top"/>
      <protection locked="0"/>
    </xf>
    <xf numFmtId="0" fontId="13" fillId="0" borderId="0" xfId="19" applyFont="1" applyAlignment="1"/>
    <xf numFmtId="0" fontId="21" fillId="0" borderId="2" xfId="128" applyBorder="1" applyAlignment="1">
      <alignment horizontal="left" vertical="top" wrapText="1"/>
    </xf>
    <xf numFmtId="0" fontId="21" fillId="0" borderId="4" xfId="128" applyBorder="1" applyAlignment="1">
      <alignment horizontal="left" vertical="top" wrapText="1"/>
    </xf>
    <xf numFmtId="0" fontId="21" fillId="0" borderId="8" xfId="128" applyFont="1" applyBorder="1" applyAlignment="1">
      <alignment horizontal="left" vertical="center" wrapText="1"/>
    </xf>
    <xf numFmtId="0" fontId="21" fillId="0" borderId="11" xfId="128" applyFont="1" applyBorder="1" applyAlignment="1">
      <alignment horizontal="left" vertical="center" wrapText="1"/>
    </xf>
    <xf numFmtId="0" fontId="21" fillId="0" borderId="7" xfId="128" applyBorder="1" applyAlignment="1">
      <alignment horizontal="left" vertical="center" wrapText="1"/>
    </xf>
  </cellXfs>
  <cellStyles count="407">
    <cellStyle name="Collegamento ipertestuale" xfId="2"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cellStyle name="Collegamento visitato" xfId="3"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3" builtinId="9" hidden="1"/>
    <cellStyle name="Collegamento visitato" xfId="24" builtinId="9" hidden="1"/>
    <cellStyle name="Collegamento visitato" xfId="25" builtinId="9" hidden="1"/>
    <cellStyle name="Collegamento visitato" xfId="26" builtinId="9" hidden="1"/>
    <cellStyle name="Collegamento visitato" xfId="27" builtinId="9" hidden="1"/>
    <cellStyle name="Collegamento visitato" xfId="28" builtinId="9" hidden="1"/>
    <cellStyle name="Collegamento visitato" xfId="29" builtinId="9" hidden="1"/>
    <cellStyle name="Collegamento visitato" xfId="30" builtinId="9" hidden="1"/>
    <cellStyle name="Collegamento visitato" xfId="31" builtinId="9" hidden="1"/>
    <cellStyle name="Collegamento visitato" xfId="32" builtinId="9" hidden="1"/>
    <cellStyle name="Collegamento visitato" xfId="33" builtinId="9" hidden="1"/>
    <cellStyle name="Collegamento visitato" xfId="34" builtinId="9" hidden="1"/>
    <cellStyle name="Collegamento visitato" xfId="35" builtinId="9" hidden="1"/>
    <cellStyle name="Collegamento visitato" xfId="36" builtinId="9" hidden="1"/>
    <cellStyle name="Collegamento visitato" xfId="37" builtinId="9" hidden="1"/>
    <cellStyle name="Collegamento visitato" xfId="38" builtinId="9" hidden="1"/>
    <cellStyle name="Collegamento visitato" xfId="39" builtinId="9" hidden="1"/>
    <cellStyle name="Collegamento visitato" xfId="40" builtinId="9" hidden="1"/>
    <cellStyle name="Collegamento visitato" xfId="41" builtinId="9" hidden="1"/>
    <cellStyle name="Collegamento visitato" xfId="42" builtinId="9" hidden="1"/>
    <cellStyle name="Collegamento visitato" xfId="43" builtinId="9" hidden="1"/>
    <cellStyle name="Collegamento visitato" xfId="44" builtinId="9" hidden="1"/>
    <cellStyle name="Collegamento visitato" xfId="45" builtinId="9" hidden="1"/>
    <cellStyle name="Collegamento visitato" xfId="46" builtinId="9" hidden="1"/>
    <cellStyle name="Collegamento visitato" xfId="47" builtinId="9" hidden="1"/>
    <cellStyle name="Collegamento visitato" xfId="48" builtinId="9" hidden="1"/>
    <cellStyle name="Collegamento visitato" xfId="49" builtinId="9" hidden="1"/>
    <cellStyle name="Collegamento visitato" xfId="50" builtinId="9" hidden="1"/>
    <cellStyle name="Collegamento visitato" xfId="51" builtinId="9" hidden="1"/>
    <cellStyle name="Collegamento visitato" xfId="52" builtinId="9" hidden="1"/>
    <cellStyle name="Collegamento visitato" xfId="53" builtinId="9" hidden="1"/>
    <cellStyle name="Collegamento visitato" xfId="54" builtinId="9" hidden="1"/>
    <cellStyle name="Collegamento visitato" xfId="55" builtinId="9" hidden="1"/>
    <cellStyle name="Collegamento visitato" xfId="56" builtinId="9" hidden="1"/>
    <cellStyle name="Collegamento visitato" xfId="57" builtinId="9" hidden="1"/>
    <cellStyle name="Collegamento visitato" xfId="58" builtinId="9" hidden="1"/>
    <cellStyle name="Collegamento visitato" xfId="59" builtinId="9" hidden="1"/>
    <cellStyle name="Collegamento visitato" xfId="60" builtinId="9" hidden="1"/>
    <cellStyle name="Collegamento visitato" xfId="61" builtinId="9" hidden="1"/>
    <cellStyle name="Collegamento visitato" xfId="62" builtinId="9" hidden="1"/>
    <cellStyle name="Collegamento visitato" xfId="63" builtinId="9" hidden="1"/>
    <cellStyle name="Collegamento visitato" xfId="64" builtinId="9" hidden="1"/>
    <cellStyle name="Collegamento visitato" xfId="65" builtinId="9" hidden="1"/>
    <cellStyle name="Collegamento visitato" xfId="66" builtinId="9" hidden="1"/>
    <cellStyle name="Collegamento visitato" xfId="67" builtinId="9" hidden="1"/>
    <cellStyle name="Collegamento visitato" xfId="68" builtinId="9" hidden="1"/>
    <cellStyle name="Collegamento visitato" xfId="69" builtinId="9" hidden="1"/>
    <cellStyle name="Collegamento visitato" xfId="70" builtinId="9" hidden="1"/>
    <cellStyle name="Collegamento visitato" xfId="71" builtinId="9" hidden="1"/>
    <cellStyle name="Collegamento visitato" xfId="72" builtinId="9" hidden="1"/>
    <cellStyle name="Collegamento visitato" xfId="73" builtinId="9" hidden="1"/>
    <cellStyle name="Collegamento visitato" xfId="74" builtinId="9" hidden="1"/>
    <cellStyle name="Collegamento visitato" xfId="75" builtinId="9" hidden="1"/>
    <cellStyle name="Collegamento visitato" xfId="76" builtinId="9" hidden="1"/>
    <cellStyle name="Collegamento visitato" xfId="77" builtinId="9" hidden="1"/>
    <cellStyle name="Collegamento visitato" xfId="78" builtinId="9" hidden="1"/>
    <cellStyle name="Collegamento visitato" xfId="79" builtinId="9" hidden="1"/>
    <cellStyle name="Collegamento visitato" xfId="80" builtinId="9" hidden="1"/>
    <cellStyle name="Collegamento visitato" xfId="81" builtinId="9" hidden="1"/>
    <cellStyle name="Collegamento visitato" xfId="82" builtinId="9" hidden="1"/>
    <cellStyle name="Collegamento visitato" xfId="83" builtinId="9" hidden="1"/>
    <cellStyle name="Collegamento visitato" xfId="84" builtinId="9" hidden="1"/>
    <cellStyle name="Collegamento visitato" xfId="85" builtinId="9" hidden="1"/>
    <cellStyle name="Collegamento visitato" xfId="86" builtinId="9" hidden="1"/>
    <cellStyle name="Collegamento visitato" xfId="87" builtinId="9" hidden="1"/>
    <cellStyle name="Collegamento visitato" xfId="88" builtinId="9" hidden="1"/>
    <cellStyle name="Collegamento visitato" xfId="89" builtinId="9" hidden="1"/>
    <cellStyle name="Collegamento visitato" xfId="90" builtinId="9" hidden="1"/>
    <cellStyle name="Collegamento visitato" xfId="91" builtinId="9" hidden="1"/>
    <cellStyle name="Collegamento visitato" xfId="92" builtinId="9" hidden="1"/>
    <cellStyle name="Collegamento visitato" xfId="93" builtinId="9" hidden="1"/>
    <cellStyle name="Collegamento visitato" xfId="94" builtinId="9" hidden="1"/>
    <cellStyle name="Collegamento visitato" xfId="95" builtinId="9" hidden="1"/>
    <cellStyle name="Collegamento visitato" xfId="96" builtinId="9" hidden="1"/>
    <cellStyle name="Collegamento visitato" xfId="97" builtinId="9" hidden="1"/>
    <cellStyle name="Collegamento visitato" xfId="98" builtinId="9" hidden="1"/>
    <cellStyle name="Collegamento visitato" xfId="99" builtinId="9" hidden="1"/>
    <cellStyle name="Collegamento visitato" xfId="100" builtinId="9" hidden="1"/>
    <cellStyle name="Collegamento visitato" xfId="101" builtinId="9" hidden="1"/>
    <cellStyle name="Collegamento visitato" xfId="102" builtinId="9" hidden="1"/>
    <cellStyle name="Collegamento visitato" xfId="103" builtinId="9" hidden="1"/>
    <cellStyle name="Collegamento visitato" xfId="104" builtinId="9" hidden="1"/>
    <cellStyle name="Collegamento visitato" xfId="105" builtinId="9" hidden="1"/>
    <cellStyle name="Collegamento visitato" xfId="106" builtinId="9" hidden="1"/>
    <cellStyle name="Collegamento visitato" xfId="107" builtinId="9" hidden="1"/>
    <cellStyle name="Collegamento visitato" xfId="108" builtinId="9" hidden="1"/>
    <cellStyle name="Collegamento visitato" xfId="109" builtinId="9" hidden="1"/>
    <cellStyle name="Collegamento visitato" xfId="110" builtinId="9" hidden="1"/>
    <cellStyle name="Collegamento visitato" xfId="111" builtinId="9" hidden="1"/>
    <cellStyle name="Collegamento visitato" xfId="112" builtinId="9" hidden="1"/>
    <cellStyle name="Collegamento visitato" xfId="113" builtinId="9" hidden="1"/>
    <cellStyle name="Collegamento visitato" xfId="114" builtinId="9" hidden="1"/>
    <cellStyle name="Collegamento visitato" xfId="115" builtinId="9" hidden="1"/>
    <cellStyle name="Collegamento visitato" xfId="116" builtinId="9" hidden="1"/>
    <cellStyle name="Collegamento visitato" xfId="117" builtinId="9" hidden="1"/>
    <cellStyle name="Collegamento visitato" xfId="118" builtinId="9" hidden="1"/>
    <cellStyle name="Collegamento visitato" xfId="119" builtinId="9" hidden="1"/>
    <cellStyle name="Collegamento visitato" xfId="120" builtinId="9" hidden="1"/>
    <cellStyle name="Collegamento visitato" xfId="121" builtinId="9" hidden="1"/>
    <cellStyle name="Collegamento visitato" xfId="122" builtinId="9" hidden="1"/>
    <cellStyle name="Collegamento visitato" xfId="123" builtinId="9" hidden="1"/>
    <cellStyle name="Collegamento visitato" xfId="124" builtinId="9" hidden="1"/>
    <cellStyle name="Collegamento visitato" xfId="125" builtinId="9" hidden="1"/>
    <cellStyle name="Collegamento visitato" xfId="126" builtinId="9" hidden="1"/>
    <cellStyle name="Collegamento visitato" xfId="127" builtinId="9" hidden="1"/>
    <cellStyle name="Collegamento visitato" xfId="129" builtinId="9" hidden="1"/>
    <cellStyle name="Collegamento visitato" xfId="130" builtinId="9" hidden="1"/>
    <cellStyle name="Collegamento visitato" xfId="132" builtinId="9" hidden="1"/>
    <cellStyle name="Collegamento visitato" xfId="134" builtinId="9" hidden="1"/>
    <cellStyle name="Collegamento visitato" xfId="136" builtinId="9" hidden="1"/>
    <cellStyle name="Collegamento visitato" xfId="138" builtinId="9" hidden="1"/>
    <cellStyle name="Collegamento visitato" xfId="140" builtinId="9" hidden="1"/>
    <cellStyle name="Collegamento visitato" xfId="142" builtinId="9" hidden="1"/>
    <cellStyle name="Collegamento visitato" xfId="144" builtinId="9" hidden="1"/>
    <cellStyle name="Collegamento visitato" xfId="146" builtinId="9" hidden="1"/>
    <cellStyle name="Collegamento visitato" xfId="148" builtinId="9" hidden="1"/>
    <cellStyle name="Collegamento visitato" xfId="150" builtinId="9" hidden="1"/>
    <cellStyle name="Collegamento visitato" xfId="152" builtinId="9" hidden="1"/>
    <cellStyle name="Collegamento visitato" xfId="154" builtinId="9" hidden="1"/>
    <cellStyle name="Collegamento visitato" xfId="156" builtinId="9" hidden="1"/>
    <cellStyle name="Collegamento visitato" xfId="158" builtinId="9" hidden="1"/>
    <cellStyle name="Collegamento visitato" xfId="160" builtinId="9" hidden="1"/>
    <cellStyle name="Collegamento visitato" xfId="162" builtinId="9" hidden="1"/>
    <cellStyle name="Collegamento visitato" xfId="164" builtinId="9" hidden="1"/>
    <cellStyle name="Collegamento visitato" xfId="166" builtinId="9" hidden="1"/>
    <cellStyle name="Collegamento visitato" xfId="168" builtinId="9" hidden="1"/>
    <cellStyle name="Collegamento visitato" xfId="170" builtinId="9" hidden="1"/>
    <cellStyle name="Collegamento visitato" xfId="172" builtinId="9" hidden="1"/>
    <cellStyle name="Collegamento visitato" xfId="174" builtinId="9" hidden="1"/>
    <cellStyle name="Collegamento visitato" xfId="176" builtinId="9" hidden="1"/>
    <cellStyle name="Collegamento visitato" xfId="178" builtinId="9" hidden="1"/>
    <cellStyle name="Collegamento visitato" xfId="180" builtinId="9" hidden="1"/>
    <cellStyle name="Collegamento visitato" xfId="182" builtinId="9" hidden="1"/>
    <cellStyle name="Collegamento visitato" xfId="184" builtinId="9" hidden="1"/>
    <cellStyle name="Collegamento visitato" xfId="186" builtinId="9" hidden="1"/>
    <cellStyle name="Collegamento visitato" xfId="188" builtinId="9" hidden="1"/>
    <cellStyle name="Collegamento visitato" xfId="190" builtinId="9" hidden="1"/>
    <cellStyle name="Collegamento visitato" xfId="192" builtinId="9" hidden="1"/>
    <cellStyle name="Collegamento visitato" xfId="194" builtinId="9" hidden="1"/>
    <cellStyle name="Collegamento visitato" xfId="196" builtinId="9" hidden="1"/>
    <cellStyle name="Collegamento visitato" xfId="198" builtinId="9" hidden="1"/>
    <cellStyle name="Collegamento visitato" xfId="200" builtinId="9" hidden="1"/>
    <cellStyle name="Collegamento visitato" xfId="202" builtinId="9" hidden="1"/>
    <cellStyle name="Collegamento visitato" xfId="204" builtinId="9" hidden="1"/>
    <cellStyle name="Collegamento visitato" xfId="206" builtinId="9" hidden="1"/>
    <cellStyle name="Collegamento visitato" xfId="208" builtinId="9" hidden="1"/>
    <cellStyle name="Collegamento visitato" xfId="210" builtinId="9" hidden="1"/>
    <cellStyle name="Collegamento visitato" xfId="212" builtinId="9" hidden="1"/>
    <cellStyle name="Collegamento visitato" xfId="214" builtinId="9" hidden="1"/>
    <cellStyle name="Collegamento visitato" xfId="216" builtinId="9" hidden="1"/>
    <cellStyle name="Collegamento visitato" xfId="218" builtinId="9" hidden="1"/>
    <cellStyle name="Collegamento visitato" xfId="220" builtinId="9" hidden="1"/>
    <cellStyle name="Collegamento visitato" xfId="222" builtinId="9" hidden="1"/>
    <cellStyle name="Collegamento visitato" xfId="224" builtinId="9" hidden="1"/>
    <cellStyle name="Collegamento visitato" xfId="226" builtinId="9" hidden="1"/>
    <cellStyle name="Collegamento visitato" xfId="228" builtinId="9" hidden="1"/>
    <cellStyle name="Collegamento visitato" xfId="230" builtinId="9" hidden="1"/>
    <cellStyle name="Collegamento visitato" xfId="232" builtinId="9" hidden="1"/>
    <cellStyle name="Collegamento visitato" xfId="234" builtinId="9" hidden="1"/>
    <cellStyle name="Collegamento visitato" xfId="236" builtinId="9" hidden="1"/>
    <cellStyle name="Collegamento visitato" xfId="238" builtinId="9" hidden="1"/>
    <cellStyle name="Collegamento visitato" xfId="240" builtinId="9" hidden="1"/>
    <cellStyle name="Collegamento visitato" xfId="242" builtinId="9" hidden="1"/>
    <cellStyle name="Collegamento visitato" xfId="244" builtinId="9" hidden="1"/>
    <cellStyle name="Collegamento visitato" xfId="246" builtinId="9" hidden="1"/>
    <cellStyle name="Collegamento visitato" xfId="248" builtinId="9" hidden="1"/>
    <cellStyle name="Collegamento visitato" xfId="250" builtinId="9" hidden="1"/>
    <cellStyle name="Collegamento visitato" xfId="252" builtinId="9" hidden="1"/>
    <cellStyle name="Collegamento visitato" xfId="254" builtinId="9" hidden="1"/>
    <cellStyle name="Collegamento visitato" xfId="256" builtinId="9" hidden="1"/>
    <cellStyle name="Collegamento visitato" xfId="258" builtinId="9" hidden="1"/>
    <cellStyle name="Collegamento visitato" xfId="260" builtinId="9" hidden="1"/>
    <cellStyle name="Collegamento visitato" xfId="262" builtinId="9" hidden="1"/>
    <cellStyle name="Collegamento visitato" xfId="264" builtinId="9" hidden="1"/>
    <cellStyle name="Collegamento visitato" xfId="266" builtinId="9" hidden="1"/>
    <cellStyle name="Collegamento visitato" xfId="268" builtinId="9" hidden="1"/>
    <cellStyle name="Collegamento visitato" xfId="270" builtinId="9" hidden="1"/>
    <cellStyle name="Collegamento visitato" xfId="272" builtinId="9" hidden="1"/>
    <cellStyle name="Collegamento visitato" xfId="274" builtinId="9" hidden="1"/>
    <cellStyle name="Collegamento visitato" xfId="276" builtinId="9" hidden="1"/>
    <cellStyle name="Collegamento visitato" xfId="278" builtinId="9" hidden="1"/>
    <cellStyle name="Collegamento visitato" xfId="280" builtinId="9" hidden="1"/>
    <cellStyle name="Collegamento visitato" xfId="282" builtinId="9" hidden="1"/>
    <cellStyle name="Collegamento visitato" xfId="284" builtinId="9" hidden="1"/>
    <cellStyle name="Collegamento visitato" xfId="286" builtinId="9" hidden="1"/>
    <cellStyle name="Collegamento visitato" xfId="288" builtinId="9" hidden="1"/>
    <cellStyle name="Collegamento visitato" xfId="290" builtinId="9" hidden="1"/>
    <cellStyle name="Collegamento visitato" xfId="292" builtinId="9" hidden="1"/>
    <cellStyle name="Collegamento visitato" xfId="294" builtinId="9" hidden="1"/>
    <cellStyle name="Collegamento visitato" xfId="296" builtinId="9" hidden="1"/>
    <cellStyle name="Collegamento visitato" xfId="298" builtinId="9" hidden="1"/>
    <cellStyle name="Collegamento visitato" xfId="300" builtinId="9" hidden="1"/>
    <cellStyle name="Collegamento visitato" xfId="302" builtinId="9" hidden="1"/>
    <cellStyle name="Collegamento visitato" xfId="304" builtinId="9" hidden="1"/>
    <cellStyle name="Collegamento visitato" xfId="306" builtinId="9" hidden="1"/>
    <cellStyle name="Collegamento visitato" xfId="308" builtinId="9" hidden="1"/>
    <cellStyle name="Collegamento visitato" xfId="310" builtinId="9" hidden="1"/>
    <cellStyle name="Collegamento visitato" xfId="312" builtinId="9" hidden="1"/>
    <cellStyle name="Collegamento visitato" xfId="314" builtinId="9" hidden="1"/>
    <cellStyle name="Collegamento visitato" xfId="316" builtinId="9" hidden="1"/>
    <cellStyle name="Collegamento visitato" xfId="318" builtinId="9" hidden="1"/>
    <cellStyle name="Collegamento visitato" xfId="320" builtinId="9" hidden="1"/>
    <cellStyle name="Collegamento visitato" xfId="322" builtinId="9" hidden="1"/>
    <cellStyle name="Collegamento visitato" xfId="324" builtinId="9" hidden="1"/>
    <cellStyle name="Collegamento visitato" xfId="326" builtinId="9" hidden="1"/>
    <cellStyle name="Collegamento visitato" xfId="328" builtinId="9" hidden="1"/>
    <cellStyle name="Collegamento visitato" xfId="330" builtinId="9" hidden="1"/>
    <cellStyle name="Collegamento visitato" xfId="332" builtinId="9" hidden="1"/>
    <cellStyle name="Collegamento visitato" xfId="334" builtinId="9" hidden="1"/>
    <cellStyle name="Collegamento visitato" xfId="336" builtinId="9" hidden="1"/>
    <cellStyle name="Collegamento visitato" xfId="338" builtinId="9" hidden="1"/>
    <cellStyle name="Collegamento visitato" xfId="340" builtinId="9" hidden="1"/>
    <cellStyle name="Collegamento visitato" xfId="342" builtinId="9" hidden="1"/>
    <cellStyle name="Collegamento visitato" xfId="344" builtinId="9" hidden="1"/>
    <cellStyle name="Collegamento visitato" xfId="346" builtinId="9" hidden="1"/>
    <cellStyle name="Collegamento visitato" xfId="348" builtinId="9" hidden="1"/>
    <cellStyle name="Collegamento visitato" xfId="350" builtinId="9" hidden="1"/>
    <cellStyle name="Collegamento visitato" xfId="352" builtinId="9" hidden="1"/>
    <cellStyle name="Collegamento visitato" xfId="354" builtinId="9" hidden="1"/>
    <cellStyle name="Collegamento visitato" xfId="356" builtinId="9" hidden="1"/>
    <cellStyle name="Collegamento visitato" xfId="358" builtinId="9" hidden="1"/>
    <cellStyle name="Collegamento visitato" xfId="360" builtinId="9" hidden="1"/>
    <cellStyle name="Collegamento visitato" xfId="362" builtinId="9" hidden="1"/>
    <cellStyle name="Collegamento visitato" xfId="364" builtinId="9" hidden="1"/>
    <cellStyle name="Collegamento visitato" xfId="366" builtinId="9" hidden="1"/>
    <cellStyle name="Collegamento visitato" xfId="368" builtinId="9" hidden="1"/>
    <cellStyle name="Collegamento visitato" xfId="370" builtinId="9" hidden="1"/>
    <cellStyle name="Collegamento visitato" xfId="372" builtinId="9" hidden="1"/>
    <cellStyle name="Collegamento visitato" xfId="374" builtinId="9" hidden="1"/>
    <cellStyle name="Collegamento visitato" xfId="376" builtinId="9" hidden="1"/>
    <cellStyle name="Collegamento visitato" xfId="378" builtinId="9" hidden="1"/>
    <cellStyle name="Collegamento visitato" xfId="380" builtinId="9" hidden="1"/>
    <cellStyle name="Collegamento visitato" xfId="382" builtinId="9" hidden="1"/>
    <cellStyle name="Collegamento visitato" xfId="384" builtinId="9" hidden="1"/>
    <cellStyle name="Collegamento visitato" xfId="386" builtinId="9" hidden="1"/>
    <cellStyle name="Collegamento visitato" xfId="388" builtinId="9" hidden="1"/>
    <cellStyle name="Collegamento visitato" xfId="390" builtinId="9" hidden="1"/>
    <cellStyle name="Collegamento visitato" xfId="392" builtinId="9" hidden="1"/>
    <cellStyle name="Collegamento visitato" xfId="394" builtinId="9" hidden="1"/>
    <cellStyle name="Collegamento visitato" xfId="396" builtinId="9" hidden="1"/>
    <cellStyle name="Collegamento visitato" xfId="398" builtinId="9" hidden="1"/>
    <cellStyle name="Collegamento visitato" xfId="400" builtinId="9" hidden="1"/>
    <cellStyle name="Collegamento visitato" xfId="402" builtinId="9" hidden="1"/>
    <cellStyle name="Collegamento visitato" xfId="403" builtinId="9" hidden="1"/>
    <cellStyle name="Collegamento visitato" xfId="404" builtinId="9" hidden="1"/>
    <cellStyle name="Collegamento visitato" xfId="405" builtinId="9" hidden="1"/>
    <cellStyle name="Collegamento visitato" xfId="406" builtinId="9" hidden="1"/>
    <cellStyle name="Hyperlink 2" xfId="20"/>
    <cellStyle name="ICRHB Document Title" xfId="4"/>
    <cellStyle name="ICRHB Normal" xfId="1"/>
    <cellStyle name="ICRHB Paragraph Header" xfId="7"/>
    <cellStyle name="ICRHB Section Header" xfId="5"/>
    <cellStyle name="ICRHB Section Subheader" xfId="6"/>
    <cellStyle name="ICRHB Table Header" xfId="8"/>
    <cellStyle name="ICRHB Table Text" xfId="128"/>
    <cellStyle name="Normal 2" xfId="21"/>
    <cellStyle name="Normal 2 2" xfId="19"/>
    <cellStyle name="Normal 3" xfId="22"/>
    <cellStyle name="Normale" xfId="0" builtinId="0"/>
  </cellStyles>
  <dxfs count="3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81280</xdr:colOff>
      <xdr:row>1</xdr:row>
      <xdr:rowOff>182880</xdr:rowOff>
    </xdr:from>
    <xdr:to>
      <xdr:col>1</xdr:col>
      <xdr:colOff>944880</xdr:colOff>
      <xdr:row>1</xdr:row>
      <xdr:rowOff>873760</xdr:rowOff>
    </xdr:to>
    <xdr:pic>
      <xdr:nvPicPr>
        <xdr:cNvPr id="4" name="Picture 3" descr="D:\IPMA\Website\Intranet\323 Official Graphics\IPMA_full_logo_sm.pn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640" y="345440"/>
          <a:ext cx="863600" cy="690880"/>
        </a:xfrm>
        <a:prstGeom prst="rect">
          <a:avLst/>
        </a:prstGeom>
        <a:noFill/>
        <a:ln>
          <a:noFill/>
        </a:ln>
      </xdr:spPr>
    </xdr:pic>
    <xdr:clientData/>
  </xdr:twoCellAnchor>
  <xdr:twoCellAnchor editAs="oneCell">
    <xdr:from>
      <xdr:col>3</xdr:col>
      <xdr:colOff>457199</xdr:colOff>
      <xdr:row>0</xdr:row>
      <xdr:rowOff>152399</xdr:rowOff>
    </xdr:from>
    <xdr:to>
      <xdr:col>3</xdr:col>
      <xdr:colOff>1365249</xdr:colOff>
      <xdr:row>1</xdr:row>
      <xdr:rowOff>454871</xdr:rowOff>
    </xdr:to>
    <xdr:pic>
      <xdr:nvPicPr>
        <xdr:cNvPr id="3" name="Immagine 2" descr="IPMA_logo_XL_Italy_R.jp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5714999" y="152399"/>
          <a:ext cx="908050" cy="471805"/>
        </a:xfrm>
        <a:prstGeom prst="rect">
          <a:avLst/>
        </a:prstGeom>
        <a:noFill/>
        <a:ln w="9525">
          <a:noFill/>
          <a:miter lim="800000"/>
          <a:headEnd/>
          <a:tailEnd/>
        </a:ln>
      </xdr:spPr>
    </xdr:pic>
    <xdr:clientData/>
  </xdr:twoCellAnchor>
  <xdr:twoCellAnchor editAs="oneCell">
    <xdr:from>
      <xdr:col>3</xdr:col>
      <xdr:colOff>423334</xdr:colOff>
      <xdr:row>1</xdr:row>
      <xdr:rowOff>482599</xdr:rowOff>
    </xdr:from>
    <xdr:to>
      <xdr:col>3</xdr:col>
      <xdr:colOff>1289474</xdr:colOff>
      <xdr:row>1</xdr:row>
      <xdr:rowOff>982344</xdr:rowOff>
    </xdr:to>
    <xdr:pic>
      <xdr:nvPicPr>
        <xdr:cNvPr id="5" name="Immagine 4" descr="animp.jpg"/>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681134" y="651932"/>
          <a:ext cx="866140" cy="499745"/>
        </a:xfrm>
        <a:prstGeom prst="rect">
          <a:avLst/>
        </a:prstGeom>
      </xdr:spPr>
    </xdr:pic>
    <xdr:clientData/>
  </xdr:twoCellAnchor>
</xdr:wsDr>
</file>

<file path=xl/theme/theme1.xml><?xml version="1.0" encoding="utf-8"?>
<a:theme xmlns:a="http://schemas.openxmlformats.org/drawingml/2006/main" name="PMCert Color">
  <a:themeElements>
    <a:clrScheme name="Custom 275">
      <a:dk1>
        <a:sysClr val="windowText" lastClr="000000"/>
      </a:dk1>
      <a:lt1>
        <a:sysClr val="window" lastClr="FFFFFF"/>
      </a:lt1>
      <a:dk2>
        <a:srgbClr val="800000"/>
      </a:dk2>
      <a:lt2>
        <a:srgbClr val="0000FF"/>
      </a:lt2>
      <a:accent1>
        <a:srgbClr val="FFC4C9"/>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ertificazioneipma@animp.it"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2:G26"/>
  <sheetViews>
    <sheetView showGridLines="0" tabSelected="1" zoomScale="150" zoomScaleNormal="150" zoomScalePageLayoutView="150" workbookViewId="0">
      <selection activeCell="H11" sqref="H11"/>
    </sheetView>
  </sheetViews>
  <sheetFormatPr baseColWidth="10" defaultColWidth="10.83203125" defaultRowHeight="13" x14ac:dyDescent="0"/>
  <cols>
    <col min="1" max="1" width="2.83203125" style="1" customWidth="1"/>
    <col min="2" max="2" width="15.1640625" style="1" customWidth="1"/>
    <col min="3" max="3" width="50.83203125" style="1" customWidth="1"/>
    <col min="4" max="4" width="20.5" style="1" customWidth="1"/>
    <col min="5" max="16384" width="10.83203125" style="1"/>
  </cols>
  <sheetData>
    <row r="2" spans="1:7" ht="79" customHeight="1">
      <c r="A2" s="65"/>
      <c r="B2" s="65"/>
      <c r="C2" s="25" t="s">
        <v>90</v>
      </c>
      <c r="D2" s="27"/>
      <c r="E2" s="24"/>
    </row>
    <row r="3" spans="1:7" ht="28" customHeight="1">
      <c r="B3" s="51"/>
      <c r="C3" s="50" t="s">
        <v>5</v>
      </c>
      <c r="D3" s="51"/>
      <c r="E3" s="51"/>
      <c r="F3" s="51"/>
      <c r="G3" s="51"/>
    </row>
    <row r="5" spans="1:7" s="4" customFormat="1" ht="18" customHeight="1">
      <c r="B5" s="66" t="s">
        <v>48</v>
      </c>
      <c r="C5" s="67"/>
      <c r="D5" s="68"/>
    </row>
    <row r="6" spans="1:7" s="6" customFormat="1" ht="15" customHeight="1">
      <c r="B6" s="62" t="s">
        <v>80</v>
      </c>
      <c r="C6" s="69" t="s">
        <v>81</v>
      </c>
      <c r="D6" s="69"/>
    </row>
    <row r="7" spans="1:7" s="6" customFormat="1" ht="15" customHeight="1">
      <c r="B7" s="64" t="s">
        <v>89</v>
      </c>
      <c r="C7" s="106" t="s">
        <v>91</v>
      </c>
      <c r="D7" s="106"/>
    </row>
    <row r="8" spans="1:7" s="6" customFormat="1" ht="15" customHeight="1">
      <c r="B8" s="63"/>
      <c r="C8" s="70"/>
      <c r="D8" s="71"/>
    </row>
    <row r="9" spans="1:7" s="6" customFormat="1" ht="15" customHeight="1">
      <c r="B9" s="74" t="s">
        <v>49</v>
      </c>
      <c r="C9" s="69" t="s">
        <v>93</v>
      </c>
      <c r="D9" s="69"/>
    </row>
    <row r="10" spans="1:7" s="6" customFormat="1" ht="15" customHeight="1">
      <c r="B10" s="75"/>
      <c r="C10" s="70" t="s">
        <v>74</v>
      </c>
      <c r="D10" s="71"/>
    </row>
    <row r="11" spans="1:7" s="101" customFormat="1" ht="58" customHeight="1">
      <c r="B11" s="63" t="s">
        <v>86</v>
      </c>
      <c r="C11" s="102" t="s">
        <v>87</v>
      </c>
      <c r="D11" s="103"/>
    </row>
    <row r="13" spans="1:7" s="4" customFormat="1" ht="18" customHeight="1">
      <c r="B13" s="66" t="s">
        <v>50</v>
      </c>
      <c r="C13" s="67"/>
      <c r="D13" s="68"/>
    </row>
    <row r="14" spans="1:7" s="37" customFormat="1" ht="19" customHeight="1">
      <c r="B14" s="39" t="s">
        <v>51</v>
      </c>
      <c r="C14" s="72" t="s">
        <v>59</v>
      </c>
      <c r="D14" s="73"/>
    </row>
    <row r="15" spans="1:7" s="37" customFormat="1" ht="18" customHeight="1">
      <c r="B15" s="39" t="s">
        <v>52</v>
      </c>
      <c r="C15" s="72" t="s">
        <v>60</v>
      </c>
      <c r="D15" s="73"/>
    </row>
    <row r="16" spans="1:7" s="5" customFormat="1" ht="30" customHeight="1">
      <c r="B16" s="26" t="s">
        <v>53</v>
      </c>
      <c r="C16" s="77" t="s">
        <v>61</v>
      </c>
      <c r="D16" s="77"/>
    </row>
    <row r="17" spans="2:4" s="37" customFormat="1" ht="30" customHeight="1">
      <c r="B17" s="38" t="s">
        <v>54</v>
      </c>
      <c r="C17" s="72" t="s">
        <v>72</v>
      </c>
      <c r="D17" s="73"/>
    </row>
    <row r="18" spans="2:4" s="5" customFormat="1" ht="41" customHeight="1">
      <c r="B18" s="74" t="s">
        <v>55</v>
      </c>
      <c r="C18" s="78" t="s">
        <v>62</v>
      </c>
      <c r="D18" s="79"/>
    </row>
    <row r="19" spans="2:4" s="5" customFormat="1" ht="43" customHeight="1">
      <c r="B19" s="76"/>
      <c r="C19" s="104" t="s">
        <v>88</v>
      </c>
      <c r="D19" s="105"/>
    </row>
    <row r="20" spans="2:4" s="5" customFormat="1" ht="56" customHeight="1">
      <c r="B20" s="76"/>
      <c r="C20" s="80" t="s">
        <v>73</v>
      </c>
      <c r="D20" s="80"/>
    </row>
    <row r="21" spans="2:4" s="37" customFormat="1" ht="51" customHeight="1">
      <c r="B21" s="83" t="s">
        <v>56</v>
      </c>
      <c r="C21" s="78" t="s">
        <v>76</v>
      </c>
      <c r="D21" s="79"/>
    </row>
    <row r="22" spans="2:4" s="37" customFormat="1" ht="24" customHeight="1">
      <c r="B22" s="84"/>
      <c r="C22" s="81" t="s">
        <v>64</v>
      </c>
      <c r="D22" s="82"/>
    </row>
    <row r="23" spans="2:4" s="5" customFormat="1" ht="40" customHeight="1">
      <c r="B23" s="39" t="s">
        <v>57</v>
      </c>
      <c r="C23" s="72" t="s">
        <v>77</v>
      </c>
      <c r="D23" s="73"/>
    </row>
    <row r="26" spans="2:4">
      <c r="B26" s="40"/>
    </row>
  </sheetData>
  <mergeCells count="21">
    <mergeCell ref="C23:D23"/>
    <mergeCell ref="B18:B20"/>
    <mergeCell ref="C16:D16"/>
    <mergeCell ref="C18:D18"/>
    <mergeCell ref="C19:D19"/>
    <mergeCell ref="C20:D20"/>
    <mergeCell ref="C17:D17"/>
    <mergeCell ref="C21:D21"/>
    <mergeCell ref="C22:D22"/>
    <mergeCell ref="C14:D14"/>
    <mergeCell ref="C15:D15"/>
    <mergeCell ref="B21:B22"/>
    <mergeCell ref="B9:B10"/>
    <mergeCell ref="C9:D9"/>
    <mergeCell ref="C10:D10"/>
    <mergeCell ref="A2:B2"/>
    <mergeCell ref="B5:D5"/>
    <mergeCell ref="C6:D6"/>
    <mergeCell ref="C8:D8"/>
    <mergeCell ref="B13:D13"/>
    <mergeCell ref="C11:D11"/>
  </mergeCells>
  <phoneticPr fontId="10" type="noConversion"/>
  <hyperlinks>
    <hyperlink ref="C10" r:id="rId1"/>
  </hyperlink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&amp;N&amp;R&amp;K000000Self-Assessment_x000D_v0.5, 20.06.2016</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B1:M101"/>
  <sheetViews>
    <sheetView showGridLines="0" zoomScale="125" zoomScaleNormal="125" zoomScalePageLayoutView="125" workbookViewId="0">
      <pane ySplit="7" topLeftCell="A8" activePane="bottomLeft" state="frozenSplit"/>
      <selection activeCell="C3" sqref="C3"/>
      <selection pane="bottomLeft" activeCell="B3" sqref="B3"/>
    </sheetView>
  </sheetViews>
  <sheetFormatPr baseColWidth="10" defaultColWidth="10.83203125" defaultRowHeight="13" x14ac:dyDescent="0"/>
  <cols>
    <col min="1" max="1" width="3" style="8" customWidth="1"/>
    <col min="2" max="2" width="7.83203125" style="8" customWidth="1"/>
    <col min="3" max="3" width="53" style="7" customWidth="1"/>
    <col min="4" max="4" width="11.5" style="8" customWidth="1"/>
    <col min="5" max="5" width="10.83203125" style="8" customWidth="1"/>
    <col min="6" max="6" width="2.83203125" style="8" customWidth="1"/>
    <col min="7" max="7" width="10.83203125" style="8" customWidth="1"/>
    <col min="8" max="8" width="2.83203125" style="8" customWidth="1"/>
    <col min="9" max="9" width="14.5" style="8" customWidth="1"/>
    <col min="10" max="10" width="19.83203125" style="8" customWidth="1"/>
    <col min="11" max="12" width="10.83203125" style="8"/>
    <col min="13" max="13" width="10.83203125" style="52" customWidth="1"/>
    <col min="14" max="16384" width="10.83203125" style="8"/>
  </cols>
  <sheetData>
    <row r="1" spans="2:13" ht="13" customHeight="1">
      <c r="E1" s="7"/>
    </row>
    <row r="2" spans="2:13" ht="16" customHeight="1">
      <c r="D2" s="22" t="s">
        <v>0</v>
      </c>
      <c r="E2" s="23"/>
      <c r="F2" s="9"/>
      <c r="G2" s="22" t="s">
        <v>1</v>
      </c>
      <c r="I2" s="22" t="s">
        <v>2</v>
      </c>
    </row>
    <row r="3" spans="2:13" ht="18" customHeight="1">
      <c r="B3" s="2" t="s">
        <v>92</v>
      </c>
      <c r="D3" s="86" t="s">
        <v>58</v>
      </c>
      <c r="E3" s="87"/>
      <c r="F3" s="10"/>
      <c r="G3" s="28" t="s">
        <v>7</v>
      </c>
      <c r="I3" s="42" t="s">
        <v>79</v>
      </c>
      <c r="J3" s="58" t="str">
        <f>IF(AND(OR(G3="C",G3="D"),OR((I3="ProgrammA"),I3="Portfolio")),"   Dominio o Livello Invalido","")</f>
        <v/>
      </c>
    </row>
    <row r="4" spans="2:13" ht="16" customHeight="1">
      <c r="B4" s="61" t="s">
        <v>6</v>
      </c>
      <c r="C4" s="60"/>
      <c r="F4" s="9"/>
      <c r="G4" s="41"/>
    </row>
    <row r="5" spans="2:13" s="12" customFormat="1" ht="48" customHeight="1">
      <c r="B5" s="92" t="s">
        <v>5</v>
      </c>
      <c r="C5" s="92"/>
      <c r="D5" s="93" t="str">
        <f>IF(OR(G3="",I3=""),"",IF(G3="D",G98,IF(I3="Progetto",G99,IF(I3="Portfolio",G101,G100))))</f>
        <v>Io posso fornire una chiara e convincente evidenza delle mie abilità e capacità riguardo a questo elemento di competenza per un programma di sufficiente complessità per il livello per cui sto applicando.</v>
      </c>
      <c r="E5" s="94"/>
      <c r="F5" s="94"/>
      <c r="G5" s="94"/>
      <c r="H5" s="94"/>
      <c r="I5" s="94"/>
      <c r="J5" s="95"/>
      <c r="M5" s="53"/>
    </row>
    <row r="6" spans="2:13" s="12" customFormat="1" ht="20" customHeight="1">
      <c r="C6" s="11"/>
      <c r="D6" s="96" t="s">
        <v>75</v>
      </c>
      <c r="E6" s="97"/>
      <c r="F6" s="97"/>
      <c r="G6" s="97"/>
      <c r="H6" s="97"/>
      <c r="I6" s="97"/>
      <c r="J6" s="98"/>
      <c r="M6" s="53"/>
    </row>
    <row r="7" spans="2:13" s="12" customFormat="1" ht="40" customHeight="1">
      <c r="B7" s="91" t="s">
        <v>13</v>
      </c>
      <c r="C7" s="91"/>
      <c r="D7" s="57" t="s">
        <v>14</v>
      </c>
      <c r="E7" s="57" t="s">
        <v>15</v>
      </c>
      <c r="F7" s="56"/>
      <c r="G7" s="90" t="s">
        <v>63</v>
      </c>
      <c r="H7" s="90"/>
      <c r="I7" s="90"/>
      <c r="J7" s="90"/>
      <c r="M7" s="53"/>
    </row>
    <row r="8" spans="2:13" ht="18" customHeight="1">
      <c r="C8" s="21" t="s">
        <v>66</v>
      </c>
      <c r="D8" s="13"/>
      <c r="E8" s="13"/>
      <c r="F8" s="14"/>
    </row>
    <row r="9" spans="2:13" ht="16" customHeight="1">
      <c r="B9" s="33" t="str">
        <f>CONCATENATE($E$98,".3.",M9)</f>
        <v>5.3.1</v>
      </c>
      <c r="C9" s="49" t="s">
        <v>21</v>
      </c>
      <c r="D9" s="28">
        <v>2</v>
      </c>
      <c r="E9" s="28">
        <v>2</v>
      </c>
      <c r="F9" s="15"/>
      <c r="G9" s="99"/>
      <c r="H9" s="100"/>
      <c r="I9" s="100"/>
      <c r="J9" s="100"/>
      <c r="K9" s="36"/>
      <c r="M9" s="52">
        <v>1</v>
      </c>
    </row>
    <row r="10" spans="2:13" ht="16" customHeight="1">
      <c r="B10" s="33" t="str">
        <f>CONCATENATE($E$98,".3.",M10)</f>
        <v>5.3.2</v>
      </c>
      <c r="C10" s="49" t="s">
        <v>22</v>
      </c>
      <c r="D10" s="28">
        <v>2</v>
      </c>
      <c r="E10" s="28">
        <v>1</v>
      </c>
      <c r="F10" s="15"/>
      <c r="G10" s="88"/>
      <c r="H10" s="89"/>
      <c r="I10" s="89"/>
      <c r="J10" s="89"/>
      <c r="K10" s="36"/>
      <c r="M10" s="52">
        <f>1+M9</f>
        <v>2</v>
      </c>
    </row>
    <row r="11" spans="2:13" ht="16" customHeight="1">
      <c r="B11" s="33" t="str">
        <f>CONCATENATE($E$98,".3.",M11)</f>
        <v>5.3.3</v>
      </c>
      <c r="C11" s="49" t="s">
        <v>23</v>
      </c>
      <c r="D11" s="28">
        <v>2</v>
      </c>
      <c r="E11" s="28">
        <v>1</v>
      </c>
      <c r="F11" s="15"/>
      <c r="G11" s="88"/>
      <c r="H11" s="89"/>
      <c r="I11" s="89"/>
      <c r="J11" s="89"/>
      <c r="K11" s="36"/>
      <c r="M11" s="52">
        <f t="shared" ref="M11:M13" si="0">1+M10</f>
        <v>3</v>
      </c>
    </row>
    <row r="12" spans="2:13" ht="16" customHeight="1">
      <c r="B12" s="33" t="str">
        <f>CONCATENATE($E$98,".3.",M12)</f>
        <v>5.3.4</v>
      </c>
      <c r="C12" s="49" t="s">
        <v>24</v>
      </c>
      <c r="D12" s="28">
        <v>2</v>
      </c>
      <c r="E12" s="28">
        <v>3</v>
      </c>
      <c r="F12" s="15"/>
      <c r="G12" s="88"/>
      <c r="H12" s="89"/>
      <c r="I12" s="89"/>
      <c r="J12" s="89"/>
      <c r="K12" s="36"/>
      <c r="M12" s="52">
        <f t="shared" si="0"/>
        <v>4</v>
      </c>
    </row>
    <row r="13" spans="2:13" ht="16" customHeight="1">
      <c r="B13" s="33" t="str">
        <f>CONCATENATE($E$98,".3.",M13)</f>
        <v>5.3.5</v>
      </c>
      <c r="C13" s="49" t="s">
        <v>25</v>
      </c>
      <c r="D13" s="28">
        <v>3</v>
      </c>
      <c r="E13" s="28">
        <v>3</v>
      </c>
      <c r="F13" s="15"/>
      <c r="G13" s="88"/>
      <c r="H13" s="89"/>
      <c r="I13" s="89"/>
      <c r="J13" s="89"/>
      <c r="K13" s="36"/>
      <c r="M13" s="52">
        <f t="shared" si="0"/>
        <v>5</v>
      </c>
    </row>
    <row r="14" spans="2:13" s="18" customFormat="1" ht="21" customHeight="1">
      <c r="C14" s="44" t="s">
        <v>16</v>
      </c>
      <c r="D14" s="46">
        <f>IF(COUNTIF(D9:D13,"")=$M13,"",(COUNTIF(D9:D13,3)))</f>
        <v>1</v>
      </c>
      <c r="E14" s="46">
        <f>IF(COUNTIF(E9:E13,"")=$M13,"",(COUNTIF(E9:E13,3)))</f>
        <v>2</v>
      </c>
      <c r="F14" s="16"/>
      <c r="G14" s="17"/>
      <c r="H14" s="17"/>
      <c r="I14" s="17"/>
      <c r="J14" s="17"/>
      <c r="M14" s="54"/>
    </row>
    <row r="15" spans="2:13">
      <c r="D15" s="30"/>
      <c r="E15" s="13"/>
      <c r="F15" s="14"/>
      <c r="G15" s="19"/>
      <c r="H15" s="19"/>
      <c r="I15" s="19"/>
      <c r="J15" s="19"/>
    </row>
    <row r="16" spans="2:13" ht="18" customHeight="1">
      <c r="C16" s="21" t="s">
        <v>67</v>
      </c>
      <c r="D16" s="13"/>
      <c r="E16" s="13"/>
      <c r="F16" s="14"/>
      <c r="G16" s="19"/>
      <c r="H16" s="19"/>
      <c r="I16" s="19"/>
      <c r="J16" s="19"/>
    </row>
    <row r="17" spans="2:13" ht="16" customHeight="1">
      <c r="B17" s="33" t="str">
        <f t="shared" ref="B17:B26" si="1">CONCATENATE($E$98,".4.",M17)</f>
        <v>5.4.1</v>
      </c>
      <c r="C17" s="49" t="s">
        <v>69</v>
      </c>
      <c r="D17" s="28">
        <v>3</v>
      </c>
      <c r="E17" s="28">
        <v>3</v>
      </c>
      <c r="F17" s="15"/>
      <c r="G17" s="88"/>
      <c r="H17" s="89"/>
      <c r="I17" s="89"/>
      <c r="J17" s="89"/>
      <c r="K17" s="36"/>
      <c r="M17" s="52">
        <v>1</v>
      </c>
    </row>
    <row r="18" spans="2:13" ht="16" customHeight="1">
      <c r="B18" s="33" t="str">
        <f t="shared" si="1"/>
        <v>5.4.2</v>
      </c>
      <c r="C18" s="49" t="s">
        <v>27</v>
      </c>
      <c r="D18" s="28">
        <v>3</v>
      </c>
      <c r="E18" s="28">
        <v>3</v>
      </c>
      <c r="F18" s="15"/>
      <c r="G18" s="88"/>
      <c r="H18" s="89"/>
      <c r="I18" s="89"/>
      <c r="J18" s="89"/>
      <c r="K18" s="36"/>
      <c r="M18" s="52">
        <f t="shared" ref="M18:M26" si="2">1+M17</f>
        <v>2</v>
      </c>
    </row>
    <row r="19" spans="2:13" ht="16" customHeight="1">
      <c r="B19" s="33" t="str">
        <f t="shared" si="1"/>
        <v>5.4.3</v>
      </c>
      <c r="C19" s="49" t="s">
        <v>28</v>
      </c>
      <c r="D19" s="28">
        <v>3</v>
      </c>
      <c r="E19" s="28">
        <v>3</v>
      </c>
      <c r="F19" s="15"/>
      <c r="G19" s="88"/>
      <c r="H19" s="89"/>
      <c r="I19" s="89"/>
      <c r="J19" s="89"/>
      <c r="K19" s="36"/>
      <c r="M19" s="52">
        <f t="shared" si="2"/>
        <v>3</v>
      </c>
    </row>
    <row r="20" spans="2:13" ht="16" customHeight="1">
      <c r="B20" s="33" t="str">
        <f t="shared" si="1"/>
        <v>5.4.4</v>
      </c>
      <c r="C20" s="49" t="s">
        <v>29</v>
      </c>
      <c r="D20" s="28">
        <v>3</v>
      </c>
      <c r="E20" s="28">
        <v>3</v>
      </c>
      <c r="F20" s="15"/>
      <c r="G20" s="88"/>
      <c r="H20" s="89"/>
      <c r="I20" s="89"/>
      <c r="J20" s="89"/>
      <c r="K20" s="36"/>
      <c r="M20" s="52">
        <f t="shared" si="2"/>
        <v>4</v>
      </c>
    </row>
    <row r="21" spans="2:13" ht="16" customHeight="1">
      <c r="B21" s="33" t="str">
        <f t="shared" si="1"/>
        <v>5.4.5</v>
      </c>
      <c r="C21" s="49" t="s">
        <v>3</v>
      </c>
      <c r="D21" s="28">
        <v>3</v>
      </c>
      <c r="E21" s="28">
        <v>3</v>
      </c>
      <c r="F21" s="15"/>
      <c r="G21" s="88"/>
      <c r="H21" s="89"/>
      <c r="I21" s="89"/>
      <c r="J21" s="89"/>
      <c r="K21" s="36"/>
      <c r="M21" s="52">
        <f t="shared" si="2"/>
        <v>5</v>
      </c>
    </row>
    <row r="22" spans="2:13" ht="16" customHeight="1">
      <c r="B22" s="33" t="str">
        <f t="shared" si="1"/>
        <v>5.4.6</v>
      </c>
      <c r="C22" s="49" t="s">
        <v>30</v>
      </c>
      <c r="D22" s="28">
        <v>3</v>
      </c>
      <c r="E22" s="28">
        <v>3</v>
      </c>
      <c r="F22" s="15"/>
      <c r="G22" s="88"/>
      <c r="H22" s="89"/>
      <c r="I22" s="89"/>
      <c r="J22" s="89"/>
      <c r="K22" s="36"/>
      <c r="M22" s="52">
        <f t="shared" si="2"/>
        <v>6</v>
      </c>
    </row>
    <row r="23" spans="2:13" ht="16" customHeight="1">
      <c r="B23" s="33" t="str">
        <f t="shared" si="1"/>
        <v>5.4.7</v>
      </c>
      <c r="C23" s="49" t="s">
        <v>31</v>
      </c>
      <c r="D23" s="28">
        <v>2</v>
      </c>
      <c r="E23" s="28">
        <v>2</v>
      </c>
      <c r="F23" s="15"/>
      <c r="G23" s="88"/>
      <c r="H23" s="89"/>
      <c r="I23" s="89"/>
      <c r="J23" s="89"/>
      <c r="K23" s="36"/>
      <c r="M23" s="52">
        <f t="shared" si="2"/>
        <v>7</v>
      </c>
    </row>
    <row r="24" spans="2:13" ht="16" customHeight="1">
      <c r="B24" s="33" t="str">
        <f t="shared" si="1"/>
        <v>5.4.8</v>
      </c>
      <c r="C24" s="49" t="s">
        <v>70</v>
      </c>
      <c r="D24" s="28">
        <v>3</v>
      </c>
      <c r="E24" s="28">
        <v>3</v>
      </c>
      <c r="F24" s="15"/>
      <c r="G24" s="88"/>
      <c r="H24" s="89"/>
      <c r="I24" s="89"/>
      <c r="J24" s="89"/>
      <c r="K24" s="36"/>
      <c r="M24" s="52">
        <f t="shared" si="2"/>
        <v>8</v>
      </c>
    </row>
    <row r="25" spans="2:13" ht="16" customHeight="1">
      <c r="B25" s="33" t="str">
        <f t="shared" si="1"/>
        <v>5.4.9</v>
      </c>
      <c r="C25" s="49" t="s">
        <v>33</v>
      </c>
      <c r="D25" s="28">
        <v>3</v>
      </c>
      <c r="E25" s="28">
        <v>3</v>
      </c>
      <c r="F25" s="15"/>
      <c r="G25" s="88"/>
      <c r="H25" s="89"/>
      <c r="I25" s="89"/>
      <c r="J25" s="89"/>
      <c r="K25" s="36"/>
      <c r="M25" s="52">
        <f t="shared" si="2"/>
        <v>9</v>
      </c>
    </row>
    <row r="26" spans="2:13" ht="16" customHeight="1">
      <c r="B26" s="33" t="str">
        <f t="shared" si="1"/>
        <v>5.4.10</v>
      </c>
      <c r="C26" s="49" t="s">
        <v>34</v>
      </c>
      <c r="D26" s="28">
        <v>3</v>
      </c>
      <c r="E26" s="28">
        <v>3</v>
      </c>
      <c r="F26" s="15"/>
      <c r="G26" s="88"/>
      <c r="H26" s="89"/>
      <c r="I26" s="89"/>
      <c r="J26" s="89"/>
      <c r="K26" s="36"/>
      <c r="M26" s="52">
        <f t="shared" si="2"/>
        <v>10</v>
      </c>
    </row>
    <row r="27" spans="2:13" s="18" customFormat="1" ht="21" customHeight="1">
      <c r="C27" s="44" t="s">
        <v>16</v>
      </c>
      <c r="D27" s="46">
        <f>IF(COUNTIF(D17:D26,"")=$M26,"",(COUNTIF(D17:D26,3)))</f>
        <v>9</v>
      </c>
      <c r="E27" s="46">
        <f>IF(COUNTIF(E17:E26,"")=$M26,"",(COUNTIF(E17:E26,3)))</f>
        <v>9</v>
      </c>
      <c r="F27" s="16"/>
      <c r="G27" s="17"/>
      <c r="H27" s="17"/>
      <c r="I27" s="17"/>
      <c r="J27" s="17"/>
      <c r="M27" s="54"/>
    </row>
    <row r="28" spans="2:13">
      <c r="C28" s="20"/>
      <c r="D28" s="13"/>
      <c r="E28" s="13"/>
      <c r="F28" s="14"/>
      <c r="G28" s="19"/>
      <c r="H28" s="19"/>
      <c r="I28" s="19"/>
      <c r="J28" s="19"/>
    </row>
    <row r="29" spans="2:13" ht="18" customHeight="1">
      <c r="C29" s="21" t="s">
        <v>68</v>
      </c>
      <c r="D29" s="13"/>
      <c r="E29" s="13"/>
      <c r="F29" s="14"/>
      <c r="G29" s="19"/>
      <c r="H29" s="19"/>
      <c r="I29" s="19"/>
      <c r="J29" s="19"/>
    </row>
    <row r="30" spans="2:13" ht="16" customHeight="1">
      <c r="B30" s="33" t="str">
        <f t="shared" ref="B30:B42" si="3">CONCATENATE($E$98,".5.",M30)</f>
        <v>5.5.1</v>
      </c>
      <c r="C30" s="49" t="str">
        <f xml:space="preserve"> IF($I$3="Project","Impostazione del Progetto",IF($I$3="Portfolio","Impostazione del Portfolio","Impostazione del Programma"))</f>
        <v>Impostazione del Programma</v>
      </c>
      <c r="D30" s="28">
        <v>3</v>
      </c>
      <c r="E30" s="28">
        <v>3</v>
      </c>
      <c r="F30" s="15"/>
      <c r="G30" s="88"/>
      <c r="H30" s="89"/>
      <c r="I30" s="89"/>
      <c r="J30" s="89"/>
      <c r="K30" s="36"/>
      <c r="M30" s="52">
        <v>1</v>
      </c>
    </row>
    <row r="31" spans="2:13" ht="16" customHeight="1">
      <c r="B31" s="33" t="str">
        <f t="shared" si="3"/>
        <v>5.5.2</v>
      </c>
      <c r="C31" s="49" t="str">
        <f>IF($I$3="Project"," Requisiti ed obiettivi",IF($I$3="Portfolio"," Benefici"," Vantaggi ed obiettivi"))</f>
        <v xml:space="preserve"> Vantaggi ed obiettivi</v>
      </c>
      <c r="D31" s="28">
        <v>3</v>
      </c>
      <c r="E31" s="28">
        <v>3</v>
      </c>
      <c r="F31" s="15"/>
      <c r="G31" s="88"/>
      <c r="H31" s="89"/>
      <c r="I31" s="89"/>
      <c r="J31" s="89"/>
      <c r="K31" s="36"/>
      <c r="M31" s="52">
        <f t="shared" ref="M31:M42" si="4">1+M30</f>
        <v>2</v>
      </c>
    </row>
    <row r="32" spans="2:13" ht="16" customHeight="1">
      <c r="B32" s="33" t="str">
        <f t="shared" si="3"/>
        <v>5.5.3</v>
      </c>
      <c r="C32" s="49" t="s">
        <v>35</v>
      </c>
      <c r="D32" s="28">
        <v>3</v>
      </c>
      <c r="E32" s="28">
        <v>3</v>
      </c>
      <c r="F32" s="15"/>
      <c r="G32" s="88"/>
      <c r="H32" s="89"/>
      <c r="I32" s="89"/>
      <c r="J32" s="89"/>
      <c r="K32" s="36"/>
      <c r="M32" s="52">
        <f t="shared" si="4"/>
        <v>3</v>
      </c>
    </row>
    <row r="33" spans="2:13" ht="16" customHeight="1">
      <c r="B33" s="33" t="str">
        <f t="shared" si="3"/>
        <v>5.5.4</v>
      </c>
      <c r="C33" s="49" t="s">
        <v>36</v>
      </c>
      <c r="D33" s="28">
        <v>3</v>
      </c>
      <c r="E33" s="28">
        <v>3</v>
      </c>
      <c r="F33" s="15"/>
      <c r="G33" s="88"/>
      <c r="H33" s="89"/>
      <c r="I33" s="89"/>
      <c r="J33" s="89"/>
      <c r="K33" s="36"/>
      <c r="M33" s="52">
        <f t="shared" si="4"/>
        <v>4</v>
      </c>
    </row>
    <row r="34" spans="2:13" ht="16" customHeight="1">
      <c r="B34" s="33" t="str">
        <f t="shared" si="3"/>
        <v>5.5.5</v>
      </c>
      <c r="C34" s="49" t="s">
        <v>37</v>
      </c>
      <c r="D34" s="28">
        <v>3</v>
      </c>
      <c r="E34" s="28">
        <v>3</v>
      </c>
      <c r="F34" s="15"/>
      <c r="G34" s="88"/>
      <c r="H34" s="89"/>
      <c r="I34" s="89"/>
      <c r="J34" s="89"/>
      <c r="K34" s="36"/>
      <c r="M34" s="52">
        <f t="shared" si="4"/>
        <v>5</v>
      </c>
    </row>
    <row r="35" spans="2:13" ht="16" customHeight="1">
      <c r="B35" s="33" t="str">
        <f t="shared" si="3"/>
        <v>5.5.6</v>
      </c>
      <c r="C35" s="49" t="s">
        <v>38</v>
      </c>
      <c r="D35" s="28">
        <v>3</v>
      </c>
      <c r="E35" s="28">
        <v>3</v>
      </c>
      <c r="F35" s="15"/>
      <c r="G35" s="88"/>
      <c r="H35" s="89"/>
      <c r="I35" s="89"/>
      <c r="J35" s="89"/>
      <c r="K35" s="36"/>
      <c r="M35" s="52">
        <f t="shared" si="4"/>
        <v>6</v>
      </c>
    </row>
    <row r="36" spans="2:13" ht="16" customHeight="1">
      <c r="B36" s="33" t="str">
        <f t="shared" si="3"/>
        <v>5.5.7</v>
      </c>
      <c r="C36" s="49" t="s">
        <v>65</v>
      </c>
      <c r="D36" s="28">
        <v>3</v>
      </c>
      <c r="E36" s="28">
        <v>3</v>
      </c>
      <c r="F36" s="15"/>
      <c r="G36" s="88"/>
      <c r="H36" s="89"/>
      <c r="I36" s="89"/>
      <c r="J36" s="89"/>
      <c r="K36" s="36"/>
      <c r="M36" s="52">
        <f t="shared" si="4"/>
        <v>7</v>
      </c>
    </row>
    <row r="37" spans="2:13" ht="16" customHeight="1">
      <c r="B37" s="33" t="str">
        <f t="shared" si="3"/>
        <v>5.5.8</v>
      </c>
      <c r="C37" s="49" t="s">
        <v>40</v>
      </c>
      <c r="D37" s="28">
        <v>3</v>
      </c>
      <c r="E37" s="28">
        <v>3</v>
      </c>
      <c r="F37" s="15"/>
      <c r="G37" s="88"/>
      <c r="H37" s="89"/>
      <c r="I37" s="89"/>
      <c r="J37" s="89"/>
      <c r="K37" s="36"/>
      <c r="M37" s="52">
        <f t="shared" si="4"/>
        <v>8</v>
      </c>
    </row>
    <row r="38" spans="2:13" ht="16" customHeight="1">
      <c r="B38" s="33" t="str">
        <f t="shared" si="3"/>
        <v>5.5.9</v>
      </c>
      <c r="C38" s="49" t="s">
        <v>41</v>
      </c>
      <c r="D38" s="28">
        <v>2</v>
      </c>
      <c r="E38" s="28">
        <v>2</v>
      </c>
      <c r="F38" s="15"/>
      <c r="G38" s="88"/>
      <c r="H38" s="89"/>
      <c r="I38" s="89"/>
      <c r="J38" s="89"/>
      <c r="K38" s="36"/>
      <c r="M38" s="52">
        <f t="shared" si="4"/>
        <v>9</v>
      </c>
    </row>
    <row r="39" spans="2:13" ht="16" customHeight="1">
      <c r="B39" s="33" t="str">
        <f t="shared" si="3"/>
        <v>5.5.10</v>
      </c>
      <c r="C39" s="49" t="s">
        <v>42</v>
      </c>
      <c r="D39" s="28">
        <v>3</v>
      </c>
      <c r="E39" s="28">
        <v>3</v>
      </c>
      <c r="F39" s="15"/>
      <c r="G39" s="88"/>
      <c r="H39" s="89"/>
      <c r="I39" s="89"/>
      <c r="J39" s="89"/>
      <c r="K39" s="36"/>
      <c r="M39" s="52">
        <f t="shared" si="4"/>
        <v>10</v>
      </c>
    </row>
    <row r="40" spans="2:13" ht="16" customHeight="1">
      <c r="B40" s="33" t="str">
        <f t="shared" si="3"/>
        <v>5.5.11</v>
      </c>
      <c r="C40" s="49" t="s">
        <v>43</v>
      </c>
      <c r="D40" s="28">
        <v>3</v>
      </c>
      <c r="E40" s="28">
        <v>3</v>
      </c>
      <c r="F40" s="15"/>
      <c r="G40" s="88"/>
      <c r="H40" s="89"/>
      <c r="I40" s="89"/>
      <c r="J40" s="89"/>
      <c r="K40" s="36"/>
      <c r="M40" s="52">
        <f t="shared" si="4"/>
        <v>11</v>
      </c>
    </row>
    <row r="41" spans="2:13" ht="16" customHeight="1">
      <c r="B41" s="33" t="str">
        <f t="shared" si="3"/>
        <v>5.5.12</v>
      </c>
      <c r="C41" s="49" t="s">
        <v>44</v>
      </c>
      <c r="D41" s="28">
        <v>3</v>
      </c>
      <c r="E41" s="28">
        <v>3</v>
      </c>
      <c r="F41" s="15"/>
      <c r="G41" s="88"/>
      <c r="H41" s="89"/>
      <c r="I41" s="89"/>
      <c r="J41" s="89"/>
      <c r="K41" s="36"/>
      <c r="M41" s="52">
        <f t="shared" si="4"/>
        <v>12</v>
      </c>
    </row>
    <row r="42" spans="2:13" ht="16" customHeight="1">
      <c r="B42" s="33" t="str">
        <f t="shared" si="3"/>
        <v>5.5.13</v>
      </c>
      <c r="C42" s="49" t="s">
        <v>45</v>
      </c>
      <c r="D42" s="28">
        <v>2</v>
      </c>
      <c r="E42" s="28">
        <v>2</v>
      </c>
      <c r="F42" s="15"/>
      <c r="G42" s="88"/>
      <c r="H42" s="89"/>
      <c r="I42" s="89"/>
      <c r="J42" s="89"/>
      <c r="K42" s="36"/>
      <c r="M42" s="52">
        <f t="shared" si="4"/>
        <v>13</v>
      </c>
    </row>
    <row r="43" spans="2:13" ht="16" customHeight="1">
      <c r="B43" s="33" t="str">
        <f>IF($E$98=4,"",CONCATENATE($E$98,".5.",M43))</f>
        <v>5.5.14</v>
      </c>
      <c r="C43" s="49" t="str">
        <f>IF($E$98=4,""," Selezione e armonizzazione")</f>
        <v xml:space="preserve"> Selezione e armonizzazione</v>
      </c>
      <c r="D43" s="28"/>
      <c r="E43" s="28"/>
      <c r="F43" s="15"/>
      <c r="G43" s="88"/>
      <c r="H43" s="89"/>
      <c r="I43" s="89"/>
      <c r="J43" s="89"/>
      <c r="K43" s="36"/>
      <c r="M43" s="52">
        <v>14</v>
      </c>
    </row>
    <row r="44" spans="2:13" s="18" customFormat="1" ht="21" customHeight="1">
      <c r="C44" s="44" t="s">
        <v>16</v>
      </c>
      <c r="D44" s="46">
        <f>IF(COUNTIF(D30:D43,"")=$M$43,"",(COUNTIF(D30:D43,3)))</f>
        <v>11</v>
      </c>
      <c r="E44" s="46">
        <f>IF(COUNTIF(E30:E43,"")=$M$43,"",(COUNTIF(E30:E43,3)))</f>
        <v>11</v>
      </c>
      <c r="F44" s="16"/>
      <c r="M44" s="54"/>
    </row>
    <row r="45" spans="2:13" s="1" customFormat="1" ht="16" customHeight="1">
      <c r="F45" s="29"/>
      <c r="M45" s="55"/>
    </row>
    <row r="46" spans="2:13" s="1" customFormat="1" ht="16" customHeight="1">
      <c r="C46" s="47" t="s">
        <v>47</v>
      </c>
      <c r="F46" s="29"/>
      <c r="M46" s="55"/>
    </row>
    <row r="47" spans="2:13" s="1" customFormat="1" ht="9" customHeight="1">
      <c r="C47" s="3"/>
      <c r="F47" s="29"/>
      <c r="M47" s="55"/>
    </row>
    <row r="48" spans="2:13" s="1" customFormat="1" ht="16" customHeight="1">
      <c r="C48" s="43" t="s">
        <v>17</v>
      </c>
      <c r="D48" s="48">
        <f>COUNTIF(D$9:D$13,3)+COUNTIF(D$17:D$26,3)+COUNTIF(D$30:D$43,3)</f>
        <v>21</v>
      </c>
      <c r="E48" s="48">
        <f>COUNTIF(E$9:E$13,3)+COUNTIF(E$17:E$26,3)+COUNTIF(E$30:E$43,3)</f>
        <v>22</v>
      </c>
      <c r="F48" s="29"/>
      <c r="M48" s="55"/>
    </row>
    <row r="49" spans="2:13" s="1" customFormat="1" ht="16" customHeight="1">
      <c r="C49" s="43" t="s">
        <v>18</v>
      </c>
      <c r="D49" s="48">
        <f>COUNTIF(D$9:D$13,2)+COUNTIF(D$17:D$26,2)+COUNTIF(D$30:D$43,2)</f>
        <v>7</v>
      </c>
      <c r="E49" s="48">
        <f>COUNTIF(E$9:E$13,2)+COUNTIF(E$17:E$26,2)+COUNTIF(E$30:E$43,2)</f>
        <v>4</v>
      </c>
      <c r="F49" s="29"/>
      <c r="M49" s="55"/>
    </row>
    <row r="50" spans="2:13" s="1" customFormat="1" ht="16" customHeight="1">
      <c r="C50" s="43" t="s">
        <v>19</v>
      </c>
      <c r="D50" s="48">
        <f>COUNTIF(D$9:D$13,1)+COUNTIF(D$17:D$26,1)+COUNTIF(D$30:D$43,1)</f>
        <v>0</v>
      </c>
      <c r="E50" s="48">
        <f>COUNTIF(E$9:E$13,1)+COUNTIF(E$17:E$26,1)+COUNTIF(E$30:E$43,1)</f>
        <v>2</v>
      </c>
      <c r="F50" s="29"/>
      <c r="M50" s="55"/>
    </row>
    <row r="51" spans="2:13" s="1" customFormat="1" ht="16" customHeight="1">
      <c r="C51" s="43" t="s">
        <v>4</v>
      </c>
      <c r="D51" s="48">
        <f>IF($I$3="Project",(COUNTBLANK(D$9:D$13)+COUNTBLANK(D$17:D$26)+COUNTBLANK(D$30:D$42)),(COUNTBLANK(D$9:D$13)+COUNTBLANK(D$17:D$26)+COUNTBLANK(D$30:D$43)))</f>
        <v>1</v>
      </c>
      <c r="E51" s="48">
        <f>IF($I$3="Project",(COUNTBLANK(E$9:E$13)+COUNTBLANK(E$17:E$26)+COUNTBLANK(E$30:E$42)),(COUNTBLANK(E$9:E$13)+COUNTBLANK(E$17:E$26)+COUNTBLANK(E$30:E$43)))</f>
        <v>1</v>
      </c>
      <c r="F51" s="29"/>
      <c r="G51" s="85" t="str">
        <f>IF(D51&gt;0,"Per piacere valutare tutti gli elementi di competenza",IF(G3="D","",IF(E51&gt;0,"Per piacere valutare tutti gli elementi di competenza","")))</f>
        <v>Per piacere valutare tutti gli elementi di competenza</v>
      </c>
      <c r="H51" s="85"/>
      <c r="I51" s="85"/>
      <c r="J51" s="85"/>
      <c r="M51" s="55"/>
    </row>
    <row r="52" spans="2:13" s="1" customFormat="1" ht="10" customHeight="1">
      <c r="B52" s="31"/>
      <c r="H52" s="35"/>
      <c r="I52" s="35"/>
      <c r="J52" s="35"/>
      <c r="K52" s="35"/>
      <c r="M52" s="55"/>
    </row>
    <row r="53" spans="2:13" s="1" customFormat="1" ht="10" customHeight="1">
      <c r="B53" s="31"/>
      <c r="H53" s="35"/>
      <c r="I53" s="35"/>
      <c r="J53" s="35"/>
      <c r="K53" s="35"/>
      <c r="M53" s="55"/>
    </row>
    <row r="54" spans="2:13" s="1" customFormat="1" ht="16" customHeight="1">
      <c r="B54" s="31"/>
      <c r="C54" s="1" t="s">
        <v>20</v>
      </c>
      <c r="H54" s="35"/>
      <c r="I54" s="35"/>
      <c r="J54" s="35"/>
      <c r="K54" s="35"/>
      <c r="M54" s="55"/>
    </row>
    <row r="55" spans="2:13" s="1" customFormat="1">
      <c r="B55" s="31"/>
      <c r="H55" s="35"/>
      <c r="I55" s="35"/>
      <c r="J55" s="35"/>
      <c r="K55" s="35"/>
      <c r="M55" s="55"/>
    </row>
    <row r="56" spans="2:13" s="1" customFormat="1">
      <c r="B56" s="31"/>
      <c r="H56" s="35"/>
      <c r="I56" s="35"/>
      <c r="J56" s="35"/>
      <c r="K56" s="35"/>
      <c r="M56" s="55"/>
    </row>
    <row r="57" spans="2:13" s="1" customFormat="1">
      <c r="B57" s="40">
        <f>Istruzioni!B26</f>
        <v>0</v>
      </c>
      <c r="H57" s="35"/>
      <c r="I57" s="35"/>
      <c r="J57" s="35"/>
      <c r="K57" s="35"/>
      <c r="M57" s="55"/>
    </row>
    <row r="58" spans="2:13" s="1" customFormat="1">
      <c r="F58" s="29"/>
      <c r="M58" s="55"/>
    </row>
    <row r="59" spans="2:13" s="1" customFormat="1">
      <c r="F59" s="29"/>
      <c r="M59" s="55"/>
    </row>
    <row r="60" spans="2:13" s="1" customFormat="1">
      <c r="F60" s="29"/>
      <c r="M60" s="55"/>
    </row>
    <row r="61" spans="2:13" s="1" customFormat="1">
      <c r="F61" s="29"/>
      <c r="M61" s="55"/>
    </row>
    <row r="62" spans="2:13" s="1" customFormat="1">
      <c r="F62" s="29"/>
      <c r="M62" s="55"/>
    </row>
    <row r="63" spans="2:13" s="1" customFormat="1">
      <c r="F63" s="29"/>
      <c r="M63" s="55"/>
    </row>
    <row r="64" spans="2:13" s="1" customFormat="1">
      <c r="F64" s="29"/>
      <c r="M64" s="55"/>
    </row>
    <row r="65" spans="6:13" s="1" customFormat="1">
      <c r="F65" s="29"/>
      <c r="M65" s="55"/>
    </row>
    <row r="66" spans="6:13" s="1" customFormat="1">
      <c r="F66" s="29"/>
      <c r="M66" s="55"/>
    </row>
    <row r="67" spans="6:13" s="1" customFormat="1">
      <c r="F67" s="29"/>
      <c r="M67" s="55"/>
    </row>
    <row r="68" spans="6:13" s="1" customFormat="1">
      <c r="F68" s="29"/>
      <c r="M68" s="55"/>
    </row>
    <row r="69" spans="6:13" s="1" customFormat="1">
      <c r="F69" s="29"/>
      <c r="M69" s="55"/>
    </row>
    <row r="70" spans="6:13" s="1" customFormat="1">
      <c r="F70" s="29"/>
      <c r="M70" s="55"/>
    </row>
    <row r="71" spans="6:13" s="1" customFormat="1">
      <c r="F71" s="29"/>
      <c r="M71" s="55"/>
    </row>
    <row r="72" spans="6:13" s="1" customFormat="1">
      <c r="F72" s="29"/>
      <c r="M72" s="55"/>
    </row>
    <row r="73" spans="6:13" s="1" customFormat="1">
      <c r="F73" s="29"/>
      <c r="M73" s="55"/>
    </row>
    <row r="74" spans="6:13" s="1" customFormat="1">
      <c r="F74" s="29"/>
      <c r="M74" s="55"/>
    </row>
    <row r="75" spans="6:13" s="1" customFormat="1">
      <c r="F75" s="29"/>
      <c r="M75" s="55"/>
    </row>
    <row r="76" spans="6:13" s="1" customFormat="1">
      <c r="F76" s="29"/>
      <c r="M76" s="55"/>
    </row>
    <row r="77" spans="6:13" s="1" customFormat="1">
      <c r="F77" s="29"/>
      <c r="M77" s="55"/>
    </row>
    <row r="78" spans="6:13" s="1" customFormat="1">
      <c r="F78" s="29"/>
      <c r="M78" s="55"/>
    </row>
    <row r="79" spans="6:13" s="1" customFormat="1">
      <c r="F79" s="29"/>
      <c r="M79" s="55"/>
    </row>
    <row r="80" spans="6:13" s="1" customFormat="1">
      <c r="F80" s="29"/>
      <c r="M80" s="55"/>
    </row>
    <row r="81" spans="6:13" s="1" customFormat="1">
      <c r="F81" s="29"/>
      <c r="M81" s="55"/>
    </row>
    <row r="82" spans="6:13" s="1" customFormat="1">
      <c r="F82" s="29"/>
      <c r="M82" s="55"/>
    </row>
    <row r="83" spans="6:13" s="1" customFormat="1">
      <c r="F83" s="29"/>
      <c r="M83" s="55"/>
    </row>
    <row r="84" spans="6:13" s="1" customFormat="1">
      <c r="F84" s="29"/>
      <c r="M84" s="55"/>
    </row>
    <row r="85" spans="6:13" s="1" customFormat="1">
      <c r="F85" s="29"/>
      <c r="M85" s="55"/>
    </row>
    <row r="86" spans="6:13" s="1" customFormat="1">
      <c r="F86" s="29"/>
      <c r="M86" s="55"/>
    </row>
    <row r="87" spans="6:13" s="1" customFormat="1">
      <c r="F87" s="29"/>
      <c r="M87" s="55"/>
    </row>
    <row r="88" spans="6:13" s="1" customFormat="1">
      <c r="F88" s="29"/>
      <c r="M88" s="55"/>
    </row>
    <row r="89" spans="6:13" s="1" customFormat="1">
      <c r="F89" s="29"/>
      <c r="M89" s="55"/>
    </row>
    <row r="90" spans="6:13" s="1" customFormat="1">
      <c r="F90" s="29"/>
      <c r="M90" s="55"/>
    </row>
    <row r="91" spans="6:13" s="1" customFormat="1">
      <c r="F91" s="29"/>
      <c r="M91" s="55"/>
    </row>
    <row r="92" spans="6:13" s="1" customFormat="1">
      <c r="F92" s="29"/>
      <c r="M92" s="55"/>
    </row>
    <row r="93" spans="6:13" s="1" customFormat="1">
      <c r="F93" s="29"/>
      <c r="M93" s="55"/>
    </row>
    <row r="94" spans="6:13" s="1" customFormat="1">
      <c r="F94" s="29"/>
      <c r="M94" s="55"/>
    </row>
    <row r="95" spans="6:13" s="1" customFormat="1">
      <c r="F95" s="29"/>
      <c r="M95" s="55"/>
    </row>
    <row r="96" spans="6:13" s="1" customFormat="1">
      <c r="F96" s="29"/>
      <c r="M96" s="55"/>
    </row>
    <row r="97" spans="2:13" s="1" customFormat="1">
      <c r="F97" s="29"/>
      <c r="G97" s="1" t="s">
        <v>46</v>
      </c>
      <c r="M97" s="55"/>
    </row>
    <row r="98" spans="2:13" s="1" customFormat="1">
      <c r="B98" s="31"/>
      <c r="D98" s="43" t="s">
        <v>8</v>
      </c>
      <c r="E98" s="30">
        <f>IF($I$3="Project",4,IF($I$3="Portfolio",6,5))</f>
        <v>5</v>
      </c>
      <c r="G98" s="45" t="s">
        <v>10</v>
      </c>
      <c r="H98" s="35"/>
      <c r="I98" s="35"/>
      <c r="J98" s="35"/>
      <c r="K98" s="35"/>
      <c r="M98" s="55"/>
    </row>
    <row r="99" spans="2:13">
      <c r="B99" s="32"/>
      <c r="D99" s="43" t="s">
        <v>9</v>
      </c>
      <c r="E99" s="30">
        <f>IF(E98=4, 28,29)</f>
        <v>29</v>
      </c>
      <c r="G99" s="45" t="s">
        <v>11</v>
      </c>
      <c r="H99" s="34"/>
      <c r="I99" s="34"/>
      <c r="J99" s="34"/>
      <c r="K99" s="34"/>
    </row>
    <row r="100" spans="2:13">
      <c r="G100" s="45" t="s">
        <v>12</v>
      </c>
    </row>
    <row r="101" spans="2:13">
      <c r="G101" s="45" t="s">
        <v>71</v>
      </c>
    </row>
  </sheetData>
  <sheetProtection selectLockedCells="1"/>
  <mergeCells count="36">
    <mergeCell ref="B5:C5"/>
    <mergeCell ref="D5:J5"/>
    <mergeCell ref="D6:J6"/>
    <mergeCell ref="G9:J9"/>
    <mergeCell ref="G10:J10"/>
    <mergeCell ref="G11:J11"/>
    <mergeCell ref="G12:J12"/>
    <mergeCell ref="G7:J7"/>
    <mergeCell ref="G13:J13"/>
    <mergeCell ref="B7:C7"/>
    <mergeCell ref="G20:J20"/>
    <mergeCell ref="G23:J23"/>
    <mergeCell ref="G24:J24"/>
    <mergeCell ref="G25:J25"/>
    <mergeCell ref="G26:J26"/>
    <mergeCell ref="G31:J31"/>
    <mergeCell ref="G32:J32"/>
    <mergeCell ref="G33:J33"/>
    <mergeCell ref="G34:J34"/>
    <mergeCell ref="G22:J22"/>
    <mergeCell ref="G51:J51"/>
    <mergeCell ref="D3:E3"/>
    <mergeCell ref="G41:J41"/>
    <mergeCell ref="G43:J43"/>
    <mergeCell ref="G42:J42"/>
    <mergeCell ref="G35:J35"/>
    <mergeCell ref="G36:J36"/>
    <mergeCell ref="G37:J37"/>
    <mergeCell ref="G38:J38"/>
    <mergeCell ref="G39:J39"/>
    <mergeCell ref="G17:J17"/>
    <mergeCell ref="G18:J18"/>
    <mergeCell ref="G19:J19"/>
    <mergeCell ref="G21:J21"/>
    <mergeCell ref="G40:J40"/>
    <mergeCell ref="G30:J30"/>
  </mergeCells>
  <phoneticPr fontId="10" type="noConversion"/>
  <conditionalFormatting sqref="D9:E13">
    <cfRule type="cellIs" dxfId="35" priority="40" operator="equal">
      <formula>2</formula>
    </cfRule>
    <cfRule type="cellIs" dxfId="34" priority="41" operator="equal">
      <formula>3</formula>
    </cfRule>
    <cfRule type="cellIs" dxfId="33" priority="42" operator="equal">
      <formula>1</formula>
    </cfRule>
  </conditionalFormatting>
  <conditionalFormatting sqref="D17">
    <cfRule type="cellIs" dxfId="32" priority="19" operator="equal">
      <formula>2</formula>
    </cfRule>
    <cfRule type="cellIs" dxfId="31" priority="20" operator="equal">
      <formula>3</formula>
    </cfRule>
    <cfRule type="cellIs" dxfId="30" priority="21" operator="equal">
      <formula>1</formula>
    </cfRule>
  </conditionalFormatting>
  <conditionalFormatting sqref="D18:D26">
    <cfRule type="cellIs" dxfId="29" priority="10" operator="equal">
      <formula>2</formula>
    </cfRule>
    <cfRule type="cellIs" dxfId="28" priority="11" operator="equal">
      <formula>3</formula>
    </cfRule>
    <cfRule type="cellIs" dxfId="27" priority="12" operator="equal">
      <formula>1</formula>
    </cfRule>
  </conditionalFormatting>
  <conditionalFormatting sqref="D30:E43">
    <cfRule type="cellIs" dxfId="26" priority="7" operator="equal">
      <formula>2</formula>
    </cfRule>
    <cfRule type="cellIs" dxfId="25" priority="8" operator="equal">
      <formula>3</formula>
    </cfRule>
    <cfRule type="cellIs" dxfId="24" priority="9" operator="equal">
      <formula>1</formula>
    </cfRule>
  </conditionalFormatting>
  <conditionalFormatting sqref="E17">
    <cfRule type="cellIs" dxfId="23" priority="4" operator="equal">
      <formula>2</formula>
    </cfRule>
    <cfRule type="cellIs" dxfId="22" priority="5" operator="equal">
      <formula>3</formula>
    </cfRule>
    <cfRule type="cellIs" dxfId="21" priority="6" operator="equal">
      <formula>1</formula>
    </cfRule>
  </conditionalFormatting>
  <conditionalFormatting sqref="E18:E26">
    <cfRule type="cellIs" dxfId="20" priority="1" operator="equal">
      <formula>2</formula>
    </cfRule>
    <cfRule type="cellIs" dxfId="19" priority="2" operator="equal">
      <formula>3</formula>
    </cfRule>
    <cfRule type="cellIs" dxfId="18" priority="3" operator="equal">
      <formula>1</formula>
    </cfRule>
  </conditionalFormatting>
  <dataValidations count="5">
    <dataValidation type="list" allowBlank="1" showInputMessage="1" showErrorMessage="1" sqref="I3">
      <formula1>"Project, Programme, Portfolio"</formula1>
    </dataValidation>
    <dataValidation type="whole" allowBlank="1" showInputMessage="1" showErrorMessage="1" sqref="F9:F13 F17:F26 F30:F43">
      <formula1>0</formula1>
      <formula2>10</formula2>
    </dataValidation>
    <dataValidation allowBlank="1" showDropDown="1" showInputMessage="1" showErrorMessage="1" sqref="D28:E29"/>
    <dataValidation type="list" allowBlank="1" showDropDown="1" showInputMessage="1" showErrorMessage="1" sqref="G3">
      <formula1>"A, B, C, D"</formula1>
    </dataValidation>
    <dataValidation type="whole" allowBlank="1" showDropDown="1" showInputMessage="1" showErrorMessage="1" sqref="D17:E26 D9:E13 D30:E43">
      <formula1>1</formula1>
      <formula2>3</formula2>
    </dataValidation>
  </dataValidations>
  <pageMargins left="0.75000000000000011" right="0.75000000000000011" top="0.5" bottom="0.5" header="0.5" footer="0.5"/>
  <pageSetup paperSize="9" orientation="landscape" horizontalDpi="4294967292" verticalDpi="4294967292"/>
  <headerFooter>
    <oddFooter>&amp;L&amp;K000000IPMA ICR Handbook_x000D_&amp;KFF0000IPMA Internal Document&amp;C&amp;K000000Page &amp;P of &amp;N&amp;R&amp;K000000Self-Assessment_x000D_v0.5, 20.06.2016</oddFooter>
  </headerFooter>
  <rowBreaks count="1" manualBreakCount="1">
    <brk id="2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B1:M101"/>
  <sheetViews>
    <sheetView showGridLines="0" zoomScale="125" zoomScaleNormal="125" zoomScalePageLayoutView="125" workbookViewId="0">
      <pane ySplit="7" topLeftCell="A8" activePane="bottomLeft" state="frozenSplit"/>
      <selection activeCell="C3" sqref="C3"/>
      <selection pane="bottomLeft" activeCell="O13" sqref="O13"/>
    </sheetView>
  </sheetViews>
  <sheetFormatPr baseColWidth="10" defaultColWidth="10.83203125" defaultRowHeight="13" x14ac:dyDescent="0"/>
  <cols>
    <col min="1" max="1" width="3" style="8" customWidth="1"/>
    <col min="2" max="2" width="7.83203125" style="8" customWidth="1"/>
    <col min="3" max="3" width="52.6640625" style="7" customWidth="1"/>
    <col min="4" max="4" width="11.5" style="8" customWidth="1"/>
    <col min="5" max="5" width="10.83203125" style="8" customWidth="1"/>
    <col min="6" max="6" width="2.83203125" style="8" customWidth="1"/>
    <col min="7" max="7" width="10.83203125" style="8" customWidth="1"/>
    <col min="8" max="8" width="2.83203125" style="8" customWidth="1"/>
    <col min="9" max="9" width="14.5" style="8" customWidth="1"/>
    <col min="10" max="10" width="19.83203125" style="8" customWidth="1"/>
    <col min="11" max="12" width="10.83203125" style="8"/>
    <col min="13" max="13" width="0" style="52" hidden="1" customWidth="1"/>
    <col min="14" max="16384" width="10.83203125" style="8"/>
  </cols>
  <sheetData>
    <row r="1" spans="2:13" ht="13" customHeight="1">
      <c r="E1" s="7"/>
    </row>
    <row r="2" spans="2:13" ht="16" customHeight="1">
      <c r="D2" s="22" t="s">
        <v>0</v>
      </c>
      <c r="E2" s="23"/>
      <c r="F2" s="9"/>
      <c r="G2" s="22" t="s">
        <v>1</v>
      </c>
      <c r="I2" s="22" t="s">
        <v>2</v>
      </c>
    </row>
    <row r="3" spans="2:13" ht="18" customHeight="1">
      <c r="B3" s="2" t="s">
        <v>92</v>
      </c>
      <c r="D3" s="86" t="s">
        <v>85</v>
      </c>
      <c r="E3" s="87"/>
      <c r="F3" s="10"/>
      <c r="G3" s="28" t="s">
        <v>7</v>
      </c>
      <c r="I3" s="42" t="s">
        <v>78</v>
      </c>
      <c r="J3" s="58" t="str">
        <f>IF(AND(OR(G3="C",G3="D"),OR((I3="Programme"),I3="Portfolio")),"   Invalid Domain or Level","")</f>
        <v/>
      </c>
    </row>
    <row r="4" spans="2:13" ht="16" customHeight="1">
      <c r="B4" s="61" t="s">
        <v>6</v>
      </c>
      <c r="F4" s="9"/>
      <c r="G4" s="41"/>
    </row>
    <row r="5" spans="2:13" s="12" customFormat="1" ht="48" customHeight="1">
      <c r="B5" s="92" t="s">
        <v>5</v>
      </c>
      <c r="C5" s="92"/>
      <c r="D5" s="93" t="str">
        <f>IF(OR(G3="",I3=""),"",IF(G3="D",G98,IF(I3="Progetto",G99,IF(I3="Portfolio",G101,G100))))</f>
        <v>Io posso fornire una chiara e convincente evidenza delle mie abilità e capacità riguardo a questo elemento di competenza per un programma di adeguata complessità al livello per cui sto applicando.</v>
      </c>
      <c r="E5" s="94"/>
      <c r="F5" s="94"/>
      <c r="G5" s="94"/>
      <c r="H5" s="94"/>
      <c r="I5" s="94"/>
      <c r="J5" s="95"/>
      <c r="M5" s="53"/>
    </row>
    <row r="6" spans="2:13" s="12" customFormat="1" ht="20" customHeight="1">
      <c r="C6" s="11"/>
      <c r="D6" s="96" t="s">
        <v>75</v>
      </c>
      <c r="E6" s="97"/>
      <c r="F6" s="97"/>
      <c r="G6" s="97"/>
      <c r="H6" s="97"/>
      <c r="I6" s="97"/>
      <c r="J6" s="98"/>
      <c r="M6" s="53"/>
    </row>
    <row r="7" spans="2:13" s="12" customFormat="1" ht="40" customHeight="1">
      <c r="B7" s="91" t="s">
        <v>13</v>
      </c>
      <c r="C7" s="91"/>
      <c r="D7" s="57" t="s">
        <v>14</v>
      </c>
      <c r="E7" s="57" t="s">
        <v>15</v>
      </c>
      <c r="F7" s="56"/>
      <c r="G7" s="90" t="s">
        <v>63</v>
      </c>
      <c r="H7" s="90"/>
      <c r="I7" s="90"/>
      <c r="J7" s="90"/>
      <c r="M7" s="53"/>
    </row>
    <row r="8" spans="2:13" ht="18" customHeight="1">
      <c r="C8" s="21" t="s">
        <v>66</v>
      </c>
      <c r="D8" s="13"/>
      <c r="E8" s="13"/>
      <c r="F8" s="14"/>
    </row>
    <row r="9" spans="2:13" ht="16" customHeight="1">
      <c r="B9" s="33" t="str">
        <f>CONCATENATE($E$98,".3.",M9)</f>
        <v>4.3.1</v>
      </c>
      <c r="C9" s="49" t="s">
        <v>21</v>
      </c>
      <c r="D9" s="28"/>
      <c r="E9" s="28"/>
      <c r="F9" s="15"/>
      <c r="G9" s="99"/>
      <c r="H9" s="100"/>
      <c r="I9" s="100"/>
      <c r="J9" s="100"/>
      <c r="K9" s="36"/>
      <c r="M9" s="52">
        <v>1</v>
      </c>
    </row>
    <row r="10" spans="2:13" ht="16" customHeight="1">
      <c r="B10" s="33" t="str">
        <f>CONCATENATE($E$98,".3.",M10)</f>
        <v>4.3.2</v>
      </c>
      <c r="C10" s="49" t="s">
        <v>22</v>
      </c>
      <c r="D10" s="28"/>
      <c r="E10" s="28"/>
      <c r="F10" s="15"/>
      <c r="G10" s="88"/>
      <c r="H10" s="89"/>
      <c r="I10" s="89"/>
      <c r="J10" s="89"/>
      <c r="K10" s="36"/>
      <c r="M10" s="52">
        <f>1+M9</f>
        <v>2</v>
      </c>
    </row>
    <row r="11" spans="2:13" ht="16" customHeight="1">
      <c r="B11" s="33" t="str">
        <f>CONCATENATE($E$98,".3.",M11)</f>
        <v>4.3.3</v>
      </c>
      <c r="C11" s="49" t="s">
        <v>23</v>
      </c>
      <c r="D11" s="28"/>
      <c r="E11" s="28"/>
      <c r="F11" s="15"/>
      <c r="G11" s="88"/>
      <c r="H11" s="89"/>
      <c r="I11" s="89"/>
      <c r="J11" s="89"/>
      <c r="K11" s="36"/>
      <c r="M11" s="52">
        <f t="shared" ref="M11:M13" si="0">1+M10</f>
        <v>3</v>
      </c>
    </row>
    <row r="12" spans="2:13" ht="16" customHeight="1">
      <c r="B12" s="33" t="str">
        <f>CONCATENATE($E$98,".3.",M12)</f>
        <v>4.3.4</v>
      </c>
      <c r="C12" s="49" t="s">
        <v>24</v>
      </c>
      <c r="D12" s="28"/>
      <c r="E12" s="28"/>
      <c r="F12" s="15"/>
      <c r="G12" s="88"/>
      <c r="H12" s="89"/>
      <c r="I12" s="89"/>
      <c r="J12" s="89"/>
      <c r="K12" s="36"/>
      <c r="M12" s="52">
        <f t="shared" si="0"/>
        <v>4</v>
      </c>
    </row>
    <row r="13" spans="2:13" ht="16" customHeight="1">
      <c r="B13" s="33" t="str">
        <f>CONCATENATE($E$98,".3.",M13)</f>
        <v>4.3.5</v>
      </c>
      <c r="C13" s="49" t="s">
        <v>25</v>
      </c>
      <c r="D13" s="28"/>
      <c r="E13" s="28"/>
      <c r="F13" s="15"/>
      <c r="G13" s="88"/>
      <c r="H13" s="89"/>
      <c r="I13" s="89"/>
      <c r="J13" s="89"/>
      <c r="K13" s="36"/>
      <c r="M13" s="52">
        <f t="shared" si="0"/>
        <v>5</v>
      </c>
    </row>
    <row r="14" spans="2:13" s="18" customFormat="1" ht="21" customHeight="1">
      <c r="C14" s="44" t="s">
        <v>16</v>
      </c>
      <c r="D14" s="46" t="str">
        <f>IF(COUNTIF(D9:D13,"")=$M13,"",(COUNTIF(D9:D13,3)))</f>
        <v/>
      </c>
      <c r="E14" s="46" t="str">
        <f>IF(COUNTIF(E9:E13,"")=$M13,"",(COUNTIF(E9:E13,3)))</f>
        <v/>
      </c>
      <c r="F14" s="16"/>
      <c r="G14" s="17"/>
      <c r="H14" s="17"/>
      <c r="I14" s="17"/>
      <c r="J14" s="17"/>
      <c r="M14" s="54"/>
    </row>
    <row r="15" spans="2:13">
      <c r="D15" s="59"/>
      <c r="E15" s="13"/>
      <c r="F15" s="14"/>
      <c r="G15" s="19"/>
      <c r="H15" s="19"/>
      <c r="I15" s="19"/>
      <c r="J15" s="19"/>
    </row>
    <row r="16" spans="2:13" ht="18" customHeight="1">
      <c r="C16" s="21" t="s">
        <v>67</v>
      </c>
      <c r="D16" s="13"/>
      <c r="E16" s="13"/>
      <c r="F16" s="14"/>
      <c r="G16" s="19"/>
      <c r="H16" s="19"/>
      <c r="I16" s="19"/>
      <c r="J16" s="19"/>
    </row>
    <row r="17" spans="2:13" ht="16" customHeight="1">
      <c r="B17" s="33" t="str">
        <f t="shared" ref="B17:B26" si="1">CONCATENATE($E$98,".4.",M17)</f>
        <v>4.4.1</v>
      </c>
      <c r="C17" s="49" t="s">
        <v>26</v>
      </c>
      <c r="D17" s="28"/>
      <c r="E17" s="28"/>
      <c r="F17" s="15"/>
      <c r="G17" s="88"/>
      <c r="H17" s="89"/>
      <c r="I17" s="89"/>
      <c r="J17" s="89"/>
      <c r="K17" s="36"/>
      <c r="M17" s="52">
        <v>1</v>
      </c>
    </row>
    <row r="18" spans="2:13" ht="16" customHeight="1">
      <c r="B18" s="33" t="str">
        <f t="shared" si="1"/>
        <v>4.4.2</v>
      </c>
      <c r="C18" s="49" t="s">
        <v>27</v>
      </c>
      <c r="D18" s="28"/>
      <c r="E18" s="28"/>
      <c r="F18" s="15"/>
      <c r="G18" s="88"/>
      <c r="H18" s="89"/>
      <c r="I18" s="89"/>
      <c r="J18" s="89"/>
      <c r="K18" s="36"/>
      <c r="M18" s="52">
        <f t="shared" ref="M18:M26" si="2">1+M17</f>
        <v>2</v>
      </c>
    </row>
    <row r="19" spans="2:13" ht="16" customHeight="1">
      <c r="B19" s="33" t="str">
        <f t="shared" si="1"/>
        <v>4.4.3</v>
      </c>
      <c r="C19" s="49" t="s">
        <v>28</v>
      </c>
      <c r="D19" s="28"/>
      <c r="E19" s="28"/>
      <c r="F19" s="15"/>
      <c r="G19" s="88"/>
      <c r="H19" s="89"/>
      <c r="I19" s="89"/>
      <c r="J19" s="89"/>
      <c r="K19" s="36"/>
      <c r="M19" s="52">
        <f t="shared" si="2"/>
        <v>3</v>
      </c>
    </row>
    <row r="20" spans="2:13" ht="16" customHeight="1">
      <c r="B20" s="33" t="str">
        <f t="shared" si="1"/>
        <v>4.4.4</v>
      </c>
      <c r="C20" s="49" t="s">
        <v>29</v>
      </c>
      <c r="D20" s="28"/>
      <c r="E20" s="28"/>
      <c r="F20" s="15"/>
      <c r="G20" s="88"/>
      <c r="H20" s="89"/>
      <c r="I20" s="89"/>
      <c r="J20" s="89"/>
      <c r="K20" s="36"/>
      <c r="M20" s="52">
        <f t="shared" si="2"/>
        <v>4</v>
      </c>
    </row>
    <row r="21" spans="2:13" ht="16" customHeight="1">
      <c r="B21" s="33" t="str">
        <f t="shared" si="1"/>
        <v>4.4.5</v>
      </c>
      <c r="C21" s="49" t="s">
        <v>3</v>
      </c>
      <c r="D21" s="28"/>
      <c r="E21" s="28"/>
      <c r="F21" s="15"/>
      <c r="G21" s="88"/>
      <c r="H21" s="89"/>
      <c r="I21" s="89"/>
      <c r="J21" s="89"/>
      <c r="K21" s="36"/>
      <c r="M21" s="52">
        <f t="shared" si="2"/>
        <v>5</v>
      </c>
    </row>
    <row r="22" spans="2:13" ht="16" customHeight="1">
      <c r="B22" s="33" t="str">
        <f t="shared" si="1"/>
        <v>4.4.6</v>
      </c>
      <c r="C22" s="49" t="s">
        <v>30</v>
      </c>
      <c r="D22" s="28"/>
      <c r="E22" s="28"/>
      <c r="F22" s="15"/>
      <c r="G22" s="88"/>
      <c r="H22" s="89"/>
      <c r="I22" s="89"/>
      <c r="J22" s="89"/>
      <c r="K22" s="36"/>
      <c r="M22" s="52">
        <f t="shared" si="2"/>
        <v>6</v>
      </c>
    </row>
    <row r="23" spans="2:13" ht="16" customHeight="1">
      <c r="B23" s="33" t="str">
        <f t="shared" si="1"/>
        <v>4.4.7</v>
      </c>
      <c r="C23" s="49" t="s">
        <v>31</v>
      </c>
      <c r="D23" s="28"/>
      <c r="E23" s="28"/>
      <c r="F23" s="15"/>
      <c r="G23" s="88"/>
      <c r="H23" s="89"/>
      <c r="I23" s="89"/>
      <c r="J23" s="89"/>
      <c r="K23" s="36"/>
      <c r="M23" s="52">
        <f t="shared" si="2"/>
        <v>7</v>
      </c>
    </row>
    <row r="24" spans="2:13" ht="16" customHeight="1">
      <c r="B24" s="33" t="str">
        <f t="shared" si="1"/>
        <v>4.4.8</v>
      </c>
      <c r="C24" s="49" t="s">
        <v>32</v>
      </c>
      <c r="D24" s="28"/>
      <c r="E24" s="28"/>
      <c r="F24" s="15"/>
      <c r="G24" s="88"/>
      <c r="H24" s="89"/>
      <c r="I24" s="89"/>
      <c r="J24" s="89"/>
      <c r="K24" s="36"/>
      <c r="M24" s="52">
        <f t="shared" si="2"/>
        <v>8</v>
      </c>
    </row>
    <row r="25" spans="2:13" ht="16" customHeight="1">
      <c r="B25" s="33" t="str">
        <f t="shared" si="1"/>
        <v>4.4.9</v>
      </c>
      <c r="C25" s="49" t="s">
        <v>33</v>
      </c>
      <c r="D25" s="28"/>
      <c r="E25" s="28"/>
      <c r="F25" s="15"/>
      <c r="G25" s="88"/>
      <c r="H25" s="89"/>
      <c r="I25" s="89"/>
      <c r="J25" s="89"/>
      <c r="K25" s="36"/>
      <c r="M25" s="52">
        <f t="shared" si="2"/>
        <v>9</v>
      </c>
    </row>
    <row r="26" spans="2:13" ht="16" customHeight="1">
      <c r="B26" s="33" t="str">
        <f t="shared" si="1"/>
        <v>4.4.10</v>
      </c>
      <c r="C26" s="49" t="s">
        <v>34</v>
      </c>
      <c r="D26" s="28"/>
      <c r="E26" s="28"/>
      <c r="F26" s="15"/>
      <c r="G26" s="88"/>
      <c r="H26" s="89"/>
      <c r="I26" s="89"/>
      <c r="J26" s="89"/>
      <c r="K26" s="36"/>
      <c r="M26" s="52">
        <f t="shared" si="2"/>
        <v>10</v>
      </c>
    </row>
    <row r="27" spans="2:13" s="18" customFormat="1" ht="21" customHeight="1">
      <c r="C27" s="44" t="s">
        <v>16</v>
      </c>
      <c r="D27" s="46" t="str">
        <f>IF(COUNTIF(D17:D26,"")=$M26,"",(COUNTIF(D17:D26,3)))</f>
        <v/>
      </c>
      <c r="E27" s="46" t="str">
        <f>IF(COUNTIF(E17:E26,"")=$M26,"",(COUNTIF(E17:E26,3)))</f>
        <v/>
      </c>
      <c r="F27" s="16"/>
      <c r="G27" s="17"/>
      <c r="H27" s="17"/>
      <c r="I27" s="17"/>
      <c r="J27" s="17"/>
      <c r="M27" s="54"/>
    </row>
    <row r="28" spans="2:13">
      <c r="C28" s="20"/>
      <c r="D28" s="13"/>
      <c r="E28" s="13"/>
      <c r="F28" s="14"/>
      <c r="G28" s="19"/>
      <c r="H28" s="19"/>
      <c r="I28" s="19"/>
      <c r="J28" s="19"/>
    </row>
    <row r="29" spans="2:13" ht="18" customHeight="1">
      <c r="C29" s="21" t="s">
        <v>68</v>
      </c>
      <c r="D29" s="13"/>
      <c r="E29" s="13"/>
      <c r="F29" s="14"/>
      <c r="G29" s="19"/>
      <c r="H29" s="19"/>
      <c r="I29" s="19"/>
      <c r="J29" s="19"/>
    </row>
    <row r="30" spans="2:13" ht="16" customHeight="1">
      <c r="B30" s="33" t="str">
        <f t="shared" ref="B30:B42" si="3">CONCATENATE($E$98,".5.",M30)</f>
        <v>4.5.1</v>
      </c>
      <c r="C30" s="49" t="str">
        <f xml:space="preserve"> IF($I$3="Project","Impostazione del Progetto",IF($I$3="Portfolio","Impostazione del Portfolio","Impostazione del Programma"))</f>
        <v>Impostazione del Progetto</v>
      </c>
      <c r="D30" s="28"/>
      <c r="E30" s="28"/>
      <c r="F30" s="15"/>
      <c r="G30" s="88"/>
      <c r="H30" s="89"/>
      <c r="I30" s="89"/>
      <c r="J30" s="89"/>
      <c r="K30" s="36"/>
      <c r="M30" s="52">
        <v>1</v>
      </c>
    </row>
    <row r="31" spans="2:13" ht="16" customHeight="1">
      <c r="B31" s="33" t="str">
        <f t="shared" si="3"/>
        <v>4.5.2</v>
      </c>
      <c r="C31" s="49" t="str">
        <f>IF($I$3="Project"," Requisiti ed obiettivi",IF($I$3="Portfolio"," Benefici"," Vantaggi ed obiettivi"))</f>
        <v xml:space="preserve"> Requisiti ed obiettivi</v>
      </c>
      <c r="D31" s="28"/>
      <c r="E31" s="28"/>
      <c r="F31" s="15"/>
      <c r="G31" s="88"/>
      <c r="H31" s="89"/>
      <c r="I31" s="89"/>
      <c r="J31" s="89"/>
      <c r="K31" s="36"/>
      <c r="M31" s="52">
        <f t="shared" ref="M31:M42" si="4">1+M30</f>
        <v>2</v>
      </c>
    </row>
    <row r="32" spans="2:13" ht="16" customHeight="1">
      <c r="B32" s="33" t="str">
        <f t="shared" si="3"/>
        <v>4.5.3</v>
      </c>
      <c r="C32" s="49" t="s">
        <v>35</v>
      </c>
      <c r="D32" s="28"/>
      <c r="E32" s="28"/>
      <c r="F32" s="15"/>
      <c r="G32" s="88"/>
      <c r="H32" s="89"/>
      <c r="I32" s="89"/>
      <c r="J32" s="89"/>
      <c r="K32" s="36"/>
      <c r="M32" s="52">
        <f t="shared" si="4"/>
        <v>3</v>
      </c>
    </row>
    <row r="33" spans="2:13" ht="16" customHeight="1">
      <c r="B33" s="33" t="str">
        <f t="shared" si="3"/>
        <v>4.5.4</v>
      </c>
      <c r="C33" s="49" t="s">
        <v>36</v>
      </c>
      <c r="D33" s="28"/>
      <c r="E33" s="28"/>
      <c r="F33" s="15"/>
      <c r="G33" s="88"/>
      <c r="H33" s="89"/>
      <c r="I33" s="89"/>
      <c r="J33" s="89"/>
      <c r="K33" s="36"/>
      <c r="M33" s="52">
        <f t="shared" si="4"/>
        <v>4</v>
      </c>
    </row>
    <row r="34" spans="2:13" ht="16" customHeight="1">
      <c r="B34" s="33" t="str">
        <f t="shared" si="3"/>
        <v>4.5.5</v>
      </c>
      <c r="C34" s="49" t="s">
        <v>37</v>
      </c>
      <c r="D34" s="28"/>
      <c r="E34" s="28"/>
      <c r="F34" s="15"/>
      <c r="G34" s="88"/>
      <c r="H34" s="89"/>
      <c r="I34" s="89"/>
      <c r="J34" s="89"/>
      <c r="K34" s="36"/>
      <c r="M34" s="52">
        <f t="shared" si="4"/>
        <v>5</v>
      </c>
    </row>
    <row r="35" spans="2:13" ht="16" customHeight="1">
      <c r="B35" s="33" t="str">
        <f t="shared" si="3"/>
        <v>4.5.6</v>
      </c>
      <c r="C35" s="49" t="s">
        <v>38</v>
      </c>
      <c r="D35" s="28"/>
      <c r="E35" s="28"/>
      <c r="F35" s="15"/>
      <c r="G35" s="88"/>
      <c r="H35" s="89"/>
      <c r="I35" s="89"/>
      <c r="J35" s="89"/>
      <c r="K35" s="36"/>
      <c r="M35" s="52">
        <f t="shared" si="4"/>
        <v>6</v>
      </c>
    </row>
    <row r="36" spans="2:13" ht="16" customHeight="1">
      <c r="B36" s="33" t="str">
        <f t="shared" si="3"/>
        <v>4.5.7</v>
      </c>
      <c r="C36" s="49" t="s">
        <v>39</v>
      </c>
      <c r="D36" s="28"/>
      <c r="E36" s="28"/>
      <c r="F36" s="15"/>
      <c r="G36" s="88"/>
      <c r="H36" s="89"/>
      <c r="I36" s="89"/>
      <c r="J36" s="89"/>
      <c r="K36" s="36"/>
      <c r="M36" s="52">
        <f t="shared" si="4"/>
        <v>7</v>
      </c>
    </row>
    <row r="37" spans="2:13" ht="16" customHeight="1">
      <c r="B37" s="33" t="str">
        <f t="shared" si="3"/>
        <v>4.5.8</v>
      </c>
      <c r="C37" s="49" t="s">
        <v>40</v>
      </c>
      <c r="D37" s="28"/>
      <c r="E37" s="28"/>
      <c r="F37" s="15"/>
      <c r="G37" s="88"/>
      <c r="H37" s="89"/>
      <c r="I37" s="89"/>
      <c r="J37" s="89"/>
      <c r="K37" s="36"/>
      <c r="M37" s="52">
        <f t="shared" si="4"/>
        <v>8</v>
      </c>
    </row>
    <row r="38" spans="2:13" ht="16" customHeight="1">
      <c r="B38" s="33" t="str">
        <f t="shared" si="3"/>
        <v>4.5.9</v>
      </c>
      <c r="C38" s="49" t="s">
        <v>41</v>
      </c>
      <c r="D38" s="28"/>
      <c r="E38" s="28"/>
      <c r="F38" s="15"/>
      <c r="G38" s="88"/>
      <c r="H38" s="89"/>
      <c r="I38" s="89"/>
      <c r="J38" s="89"/>
      <c r="K38" s="36"/>
      <c r="M38" s="52">
        <f t="shared" si="4"/>
        <v>9</v>
      </c>
    </row>
    <row r="39" spans="2:13" ht="16" customHeight="1">
      <c r="B39" s="33" t="str">
        <f t="shared" si="3"/>
        <v>4.5.10</v>
      </c>
      <c r="C39" s="49" t="s">
        <v>42</v>
      </c>
      <c r="D39" s="28"/>
      <c r="E39" s="28"/>
      <c r="F39" s="15"/>
      <c r="G39" s="88"/>
      <c r="H39" s="89"/>
      <c r="I39" s="89"/>
      <c r="J39" s="89"/>
      <c r="K39" s="36"/>
      <c r="M39" s="52">
        <f t="shared" si="4"/>
        <v>10</v>
      </c>
    </row>
    <row r="40" spans="2:13" ht="16" customHeight="1">
      <c r="B40" s="33" t="str">
        <f t="shared" si="3"/>
        <v>4.5.11</v>
      </c>
      <c r="C40" s="49" t="s">
        <v>43</v>
      </c>
      <c r="D40" s="28"/>
      <c r="E40" s="28"/>
      <c r="F40" s="15"/>
      <c r="G40" s="88"/>
      <c r="H40" s="89"/>
      <c r="I40" s="89"/>
      <c r="J40" s="89"/>
      <c r="K40" s="36"/>
      <c r="M40" s="52">
        <f t="shared" si="4"/>
        <v>11</v>
      </c>
    </row>
    <row r="41" spans="2:13" ht="16" customHeight="1">
      <c r="B41" s="33" t="str">
        <f t="shared" si="3"/>
        <v>4.5.12</v>
      </c>
      <c r="C41" s="49" t="s">
        <v>44</v>
      </c>
      <c r="D41" s="28"/>
      <c r="E41" s="28"/>
      <c r="F41" s="15"/>
      <c r="G41" s="88"/>
      <c r="H41" s="89"/>
      <c r="I41" s="89"/>
      <c r="J41" s="89"/>
      <c r="K41" s="36"/>
      <c r="M41" s="52">
        <f t="shared" si="4"/>
        <v>12</v>
      </c>
    </row>
    <row r="42" spans="2:13" ht="16" customHeight="1">
      <c r="B42" s="33" t="str">
        <f t="shared" si="3"/>
        <v>4.5.13</v>
      </c>
      <c r="C42" s="49" t="s">
        <v>45</v>
      </c>
      <c r="D42" s="28"/>
      <c r="E42" s="28"/>
      <c r="F42" s="15"/>
      <c r="G42" s="88"/>
      <c r="H42" s="89"/>
      <c r="I42" s="89"/>
      <c r="J42" s="89"/>
      <c r="K42" s="36"/>
      <c r="M42" s="52">
        <f t="shared" si="4"/>
        <v>13</v>
      </c>
    </row>
    <row r="43" spans="2:13" ht="16" customHeight="1">
      <c r="B43" s="33" t="str">
        <f>IF($E$98=4,"",CONCATENATE($E$98,".5.",M43))</f>
        <v/>
      </c>
      <c r="C43" s="49" t="str">
        <f>IF($E$98=4,""," Selezione e armonizzazione")</f>
        <v/>
      </c>
      <c r="D43" s="28"/>
      <c r="E43" s="28"/>
      <c r="F43" s="15"/>
      <c r="G43" s="88"/>
      <c r="H43" s="89"/>
      <c r="I43" s="89"/>
      <c r="J43" s="89"/>
      <c r="K43" s="36"/>
      <c r="M43" s="52">
        <v>14</v>
      </c>
    </row>
    <row r="44" spans="2:13" s="18" customFormat="1" ht="21" customHeight="1">
      <c r="C44" s="44" t="s">
        <v>16</v>
      </c>
      <c r="D44" s="46" t="str">
        <f>IF(COUNTIF(D30:D43,"")=$M$43,"",(COUNTIF(D30:D43,3)))</f>
        <v/>
      </c>
      <c r="E44" s="46" t="str">
        <f>IF(COUNTIF(E30:E43,"")=$M$43,"",(COUNTIF(E30:E43,3)))</f>
        <v/>
      </c>
      <c r="F44" s="16"/>
      <c r="M44" s="54"/>
    </row>
    <row r="45" spans="2:13" s="1" customFormat="1" ht="16" customHeight="1">
      <c r="F45" s="29"/>
      <c r="M45" s="55"/>
    </row>
    <row r="46" spans="2:13" s="1" customFormat="1" ht="16" customHeight="1">
      <c r="C46" s="47" t="s">
        <v>47</v>
      </c>
      <c r="F46" s="29"/>
      <c r="M46" s="55"/>
    </row>
    <row r="47" spans="2:13" s="1" customFormat="1" ht="9" customHeight="1">
      <c r="C47" s="3"/>
      <c r="F47" s="29"/>
      <c r="M47" s="55"/>
    </row>
    <row r="48" spans="2:13" s="1" customFormat="1" ht="16" customHeight="1">
      <c r="C48" s="43" t="s">
        <v>17</v>
      </c>
      <c r="D48" s="48">
        <f>COUNTIF(D$9:D$13,3)+COUNTIF(D$17:D$26,3)+COUNTIF(D$30:D$43,3)</f>
        <v>0</v>
      </c>
      <c r="E48" s="48">
        <f>COUNTIF(E$9:E$13,3)+COUNTIF(E$17:E$26,3)+COUNTIF(E$30:E$43,3)</f>
        <v>0</v>
      </c>
      <c r="F48" s="29"/>
      <c r="M48" s="55"/>
    </row>
    <row r="49" spans="2:13" s="1" customFormat="1" ht="16" customHeight="1">
      <c r="C49" s="43" t="s">
        <v>18</v>
      </c>
      <c r="D49" s="48">
        <f>COUNTIF(D$9:D$13,2)+COUNTIF(D$17:D$26,2)+COUNTIF(D$30:D$43,2)</f>
        <v>0</v>
      </c>
      <c r="E49" s="48">
        <f>COUNTIF(E$9:E$13,2)+COUNTIF(E$17:E$26,2)+COUNTIF(E$30:E$43,2)</f>
        <v>0</v>
      </c>
      <c r="F49" s="29"/>
      <c r="M49" s="55"/>
    </row>
    <row r="50" spans="2:13" s="1" customFormat="1" ht="16" customHeight="1">
      <c r="C50" s="43" t="s">
        <v>19</v>
      </c>
      <c r="D50" s="48">
        <f>COUNTIF(D$9:D$13,1)+COUNTIF(D$17:D$26,1)+COUNTIF(D$30:D$43,1)</f>
        <v>0</v>
      </c>
      <c r="E50" s="48">
        <f>COUNTIF(E$9:E$13,1)+COUNTIF(E$17:E$26,1)+COUNTIF(E$30:E$43,1)</f>
        <v>0</v>
      </c>
      <c r="F50" s="29"/>
      <c r="M50" s="55"/>
    </row>
    <row r="51" spans="2:13" s="1" customFormat="1" ht="16" customHeight="1">
      <c r="C51" s="43" t="s">
        <v>4</v>
      </c>
      <c r="D51" s="48">
        <f>IF($I$3="Project",(COUNTBLANK(D$9:D$13)+COUNTBLANK(D$17:D$26)+COUNTBLANK(D$30:D$42)),(COUNTBLANK(D$9:D$13)+COUNTBLANK(D$17:D$26)+COUNTBLANK(D$30:D$43)))</f>
        <v>28</v>
      </c>
      <c r="E51" s="48">
        <f>IF($I$3="Project",(COUNTBLANK(E$9:E$13)+COUNTBLANK(E$17:E$26)+COUNTBLANK(E$30:E$42)),(COUNTBLANK(E$9:E$13)+COUNTBLANK(E$17:E$26)+COUNTBLANK(E$30:E$43)))</f>
        <v>28</v>
      </c>
      <c r="F51" s="29"/>
      <c r="G51" s="85" t="str">
        <f>IF(D51&gt;0,"Per piacere valutare tutti gli elementi di competenza",IF(G3="D","",IF(E51&gt;0,"Per piacere valutare tutti gli elementi di competenza","")))</f>
        <v>Per piacere valutare tutti gli elementi di competenza</v>
      </c>
      <c r="H51" s="85"/>
      <c r="I51" s="85"/>
      <c r="J51" s="85"/>
      <c r="M51" s="55"/>
    </row>
    <row r="52" spans="2:13" s="1" customFormat="1" ht="10" customHeight="1">
      <c r="B52" s="31"/>
      <c r="H52" s="35"/>
      <c r="I52" s="35"/>
      <c r="J52" s="35"/>
      <c r="K52" s="35"/>
      <c r="M52" s="55"/>
    </row>
    <row r="53" spans="2:13" s="1" customFormat="1" ht="10" customHeight="1">
      <c r="B53" s="31"/>
      <c r="H53" s="35"/>
      <c r="I53" s="35"/>
      <c r="J53" s="35"/>
      <c r="K53" s="35"/>
      <c r="M53" s="55"/>
    </row>
    <row r="54" spans="2:13" s="1" customFormat="1" ht="16" customHeight="1">
      <c r="B54" s="31"/>
      <c r="C54" s="1" t="s">
        <v>20</v>
      </c>
      <c r="H54" s="35"/>
      <c r="I54" s="35"/>
      <c r="J54" s="35"/>
      <c r="K54" s="35"/>
      <c r="M54" s="55"/>
    </row>
    <row r="55" spans="2:13" s="1" customFormat="1">
      <c r="B55" s="31"/>
      <c r="H55" s="35"/>
      <c r="I55" s="35"/>
      <c r="J55" s="35"/>
      <c r="K55" s="35"/>
      <c r="M55" s="55"/>
    </row>
    <row r="56" spans="2:13" s="1" customFormat="1">
      <c r="B56" s="31"/>
      <c r="H56" s="35"/>
      <c r="I56" s="35"/>
      <c r="J56" s="35"/>
      <c r="K56" s="35"/>
      <c r="M56" s="55"/>
    </row>
    <row r="57" spans="2:13" s="1" customFormat="1">
      <c r="B57" s="40">
        <f>Istruzioni!B26</f>
        <v>0</v>
      </c>
      <c r="H57" s="35"/>
      <c r="I57" s="35"/>
      <c r="J57" s="35"/>
      <c r="K57" s="35"/>
      <c r="M57" s="55"/>
    </row>
    <row r="58" spans="2:13" s="1" customFormat="1">
      <c r="F58" s="29"/>
      <c r="M58" s="55"/>
    </row>
    <row r="59" spans="2:13" s="1" customFormat="1">
      <c r="F59" s="29"/>
      <c r="M59" s="55"/>
    </row>
    <row r="60" spans="2:13" s="1" customFormat="1">
      <c r="F60" s="29"/>
      <c r="M60" s="55"/>
    </row>
    <row r="61" spans="2:13" s="1" customFormat="1">
      <c r="F61" s="29"/>
      <c r="M61" s="55"/>
    </row>
    <row r="62" spans="2:13" s="1" customFormat="1">
      <c r="F62" s="29"/>
      <c r="M62" s="55"/>
    </row>
    <row r="63" spans="2:13" s="1" customFormat="1">
      <c r="F63" s="29"/>
      <c r="M63" s="55"/>
    </row>
    <row r="64" spans="2:13" s="1" customFormat="1">
      <c r="F64" s="29"/>
      <c r="M64" s="55"/>
    </row>
    <row r="65" spans="6:13" s="1" customFormat="1">
      <c r="F65" s="29"/>
      <c r="M65" s="55"/>
    </row>
    <row r="66" spans="6:13" s="1" customFormat="1">
      <c r="F66" s="29"/>
      <c r="M66" s="55"/>
    </row>
    <row r="67" spans="6:13" s="1" customFormat="1">
      <c r="F67" s="29"/>
      <c r="M67" s="55"/>
    </row>
    <row r="68" spans="6:13" s="1" customFormat="1">
      <c r="F68" s="29"/>
      <c r="M68" s="55"/>
    </row>
    <row r="69" spans="6:13" s="1" customFormat="1">
      <c r="F69" s="29"/>
      <c r="M69" s="55"/>
    </row>
    <row r="70" spans="6:13" s="1" customFormat="1">
      <c r="F70" s="29"/>
      <c r="M70" s="55"/>
    </row>
    <row r="71" spans="6:13" s="1" customFormat="1">
      <c r="F71" s="29"/>
      <c r="M71" s="55"/>
    </row>
    <row r="72" spans="6:13" s="1" customFormat="1">
      <c r="F72" s="29"/>
      <c r="M72" s="55"/>
    </row>
    <row r="73" spans="6:13" s="1" customFormat="1">
      <c r="F73" s="29"/>
      <c r="M73" s="55"/>
    </row>
    <row r="74" spans="6:13" s="1" customFormat="1">
      <c r="F74" s="29"/>
      <c r="M74" s="55"/>
    </row>
    <row r="75" spans="6:13" s="1" customFormat="1">
      <c r="F75" s="29"/>
      <c r="M75" s="55"/>
    </row>
    <row r="76" spans="6:13" s="1" customFormat="1">
      <c r="F76" s="29"/>
      <c r="M76" s="55"/>
    </row>
    <row r="77" spans="6:13" s="1" customFormat="1">
      <c r="F77" s="29"/>
      <c r="M77" s="55"/>
    </row>
    <row r="78" spans="6:13" s="1" customFormat="1">
      <c r="F78" s="29"/>
      <c r="M78" s="55"/>
    </row>
    <row r="79" spans="6:13" s="1" customFormat="1">
      <c r="F79" s="29"/>
      <c r="M79" s="55"/>
    </row>
    <row r="80" spans="6:13" s="1" customFormat="1">
      <c r="F80" s="29"/>
      <c r="M80" s="55"/>
    </row>
    <row r="81" spans="6:13" s="1" customFormat="1">
      <c r="F81" s="29"/>
      <c r="M81" s="55"/>
    </row>
    <row r="82" spans="6:13" s="1" customFormat="1">
      <c r="F82" s="29"/>
      <c r="M82" s="55"/>
    </row>
    <row r="83" spans="6:13" s="1" customFormat="1">
      <c r="F83" s="29"/>
      <c r="M83" s="55"/>
    </row>
    <row r="84" spans="6:13" s="1" customFormat="1">
      <c r="F84" s="29"/>
      <c r="M84" s="55"/>
    </row>
    <row r="85" spans="6:13" s="1" customFormat="1">
      <c r="F85" s="29"/>
      <c r="M85" s="55"/>
    </row>
    <row r="86" spans="6:13" s="1" customFormat="1">
      <c r="F86" s="29"/>
      <c r="M86" s="55"/>
    </row>
    <row r="87" spans="6:13" s="1" customFormat="1">
      <c r="F87" s="29"/>
      <c r="M87" s="55"/>
    </row>
    <row r="88" spans="6:13" s="1" customFormat="1">
      <c r="F88" s="29"/>
      <c r="M88" s="55"/>
    </row>
    <row r="89" spans="6:13" s="1" customFormat="1">
      <c r="F89" s="29"/>
      <c r="M89" s="55"/>
    </row>
    <row r="90" spans="6:13" s="1" customFormat="1">
      <c r="F90" s="29"/>
      <c r="M90" s="55"/>
    </row>
    <row r="91" spans="6:13" s="1" customFormat="1">
      <c r="F91" s="29"/>
      <c r="M91" s="55"/>
    </row>
    <row r="92" spans="6:13" s="1" customFormat="1">
      <c r="F92" s="29"/>
      <c r="M92" s="55"/>
    </row>
    <row r="93" spans="6:13" s="1" customFormat="1">
      <c r="F93" s="29"/>
      <c r="M93" s="55"/>
    </row>
    <row r="94" spans="6:13" s="1" customFormat="1">
      <c r="F94" s="29"/>
      <c r="M94" s="55"/>
    </row>
    <row r="95" spans="6:13" s="1" customFormat="1">
      <c r="F95" s="29"/>
      <c r="M95" s="55"/>
    </row>
    <row r="96" spans="6:13" s="1" customFormat="1">
      <c r="F96" s="29"/>
      <c r="M96" s="55"/>
    </row>
    <row r="97" spans="2:13" s="1" customFormat="1">
      <c r="F97" s="29"/>
      <c r="G97" s="1" t="s">
        <v>46</v>
      </c>
      <c r="M97" s="55"/>
    </row>
    <row r="98" spans="2:13" s="1" customFormat="1">
      <c r="B98" s="31"/>
      <c r="D98" s="43" t="s">
        <v>8</v>
      </c>
      <c r="E98" s="59">
        <f>IF($I$3="Project",4,IF($I$3="Portfolio",6,5))</f>
        <v>4</v>
      </c>
      <c r="G98" s="45" t="s">
        <v>10</v>
      </c>
      <c r="H98" s="35"/>
      <c r="I98" s="35"/>
      <c r="J98" s="35"/>
      <c r="K98" s="35"/>
      <c r="M98" s="55"/>
    </row>
    <row r="99" spans="2:13">
      <c r="B99" s="32"/>
      <c r="D99" s="43" t="s">
        <v>9</v>
      </c>
      <c r="E99" s="59">
        <f>IF(E98=4, 28,29)</f>
        <v>28</v>
      </c>
      <c r="G99" s="45" t="s">
        <v>82</v>
      </c>
      <c r="H99" s="34"/>
      <c r="I99" s="34"/>
      <c r="J99" s="34"/>
      <c r="K99" s="34"/>
    </row>
    <row r="100" spans="2:13">
      <c r="G100" s="45" t="s">
        <v>83</v>
      </c>
    </row>
    <row r="101" spans="2:13">
      <c r="G101" s="45" t="s">
        <v>84</v>
      </c>
    </row>
  </sheetData>
  <sheetProtection selectLockedCells="1"/>
  <mergeCells count="36">
    <mergeCell ref="G51:J51"/>
    <mergeCell ref="G33:J33"/>
    <mergeCell ref="G34:J34"/>
    <mergeCell ref="G35:J35"/>
    <mergeCell ref="G36:J36"/>
    <mergeCell ref="G37:J37"/>
    <mergeCell ref="G38:J38"/>
    <mergeCell ref="G39:J39"/>
    <mergeCell ref="G40:J40"/>
    <mergeCell ref="G41:J41"/>
    <mergeCell ref="G42:J42"/>
    <mergeCell ref="G43:J43"/>
    <mergeCell ref="G32:J32"/>
    <mergeCell ref="G18:J18"/>
    <mergeCell ref="G19:J19"/>
    <mergeCell ref="G20:J20"/>
    <mergeCell ref="G21:J21"/>
    <mergeCell ref="G22:J22"/>
    <mergeCell ref="G23:J23"/>
    <mergeCell ref="G24:J24"/>
    <mergeCell ref="G25:J25"/>
    <mergeCell ref="G26:J26"/>
    <mergeCell ref="G30:J30"/>
    <mergeCell ref="G31:J31"/>
    <mergeCell ref="G17:J17"/>
    <mergeCell ref="D3:E3"/>
    <mergeCell ref="B5:C5"/>
    <mergeCell ref="D5:J5"/>
    <mergeCell ref="D6:J6"/>
    <mergeCell ref="B7:C7"/>
    <mergeCell ref="G7:J7"/>
    <mergeCell ref="G9:J9"/>
    <mergeCell ref="G10:J10"/>
    <mergeCell ref="G11:J11"/>
    <mergeCell ref="G12:J12"/>
    <mergeCell ref="G13:J13"/>
  </mergeCells>
  <phoneticPr fontId="10" type="noConversion"/>
  <conditionalFormatting sqref="D9:E13">
    <cfRule type="cellIs" dxfId="17" priority="16" operator="equal">
      <formula>2</formula>
    </cfRule>
    <cfRule type="cellIs" dxfId="16" priority="17" operator="equal">
      <formula>3</formula>
    </cfRule>
    <cfRule type="cellIs" dxfId="15" priority="18" operator="equal">
      <formula>1</formula>
    </cfRule>
  </conditionalFormatting>
  <conditionalFormatting sqref="D17">
    <cfRule type="cellIs" dxfId="14" priority="13" operator="equal">
      <formula>2</formula>
    </cfRule>
    <cfRule type="cellIs" dxfId="13" priority="14" operator="equal">
      <formula>3</formula>
    </cfRule>
    <cfRule type="cellIs" dxfId="12" priority="15" operator="equal">
      <formula>1</formula>
    </cfRule>
  </conditionalFormatting>
  <conditionalFormatting sqref="D18:D26">
    <cfRule type="cellIs" dxfId="11" priority="10" operator="equal">
      <formula>2</formula>
    </cfRule>
    <cfRule type="cellIs" dxfId="10" priority="11" operator="equal">
      <formula>3</formula>
    </cfRule>
    <cfRule type="cellIs" dxfId="9" priority="12" operator="equal">
      <formula>1</formula>
    </cfRule>
  </conditionalFormatting>
  <conditionalFormatting sqref="D30:E43">
    <cfRule type="cellIs" dxfId="8" priority="7" operator="equal">
      <formula>2</formula>
    </cfRule>
    <cfRule type="cellIs" dxfId="7" priority="8" operator="equal">
      <formula>3</formula>
    </cfRule>
    <cfRule type="cellIs" dxfId="6" priority="9" operator="equal">
      <formula>1</formula>
    </cfRule>
  </conditionalFormatting>
  <conditionalFormatting sqref="E17">
    <cfRule type="cellIs" dxfId="5" priority="4" operator="equal">
      <formula>2</formula>
    </cfRule>
    <cfRule type="cellIs" dxfId="4" priority="5" operator="equal">
      <formula>3</formula>
    </cfRule>
    <cfRule type="cellIs" dxfId="3" priority="6" operator="equal">
      <formula>1</formula>
    </cfRule>
  </conditionalFormatting>
  <conditionalFormatting sqref="E18:E26">
    <cfRule type="cellIs" dxfId="2" priority="1" operator="equal">
      <formula>2</formula>
    </cfRule>
    <cfRule type="cellIs" dxfId="1" priority="2" operator="equal">
      <formula>3</formula>
    </cfRule>
    <cfRule type="cellIs" dxfId="0" priority="3" operator="equal">
      <formula>1</formula>
    </cfRule>
  </conditionalFormatting>
  <dataValidations count="5">
    <dataValidation type="whole" allowBlank="1" showDropDown="1" showInputMessage="1" showErrorMessage="1" sqref="D17:E26 D9:E13 D30:E43">
      <formula1>1</formula1>
      <formula2>3</formula2>
    </dataValidation>
    <dataValidation type="list" allowBlank="1" showDropDown="1" showInputMessage="1" showErrorMessage="1" sqref="G3">
      <formula1>"A, B, C, D"</formula1>
    </dataValidation>
    <dataValidation allowBlank="1" showDropDown="1" showInputMessage="1" showErrorMessage="1" sqref="D28:E29"/>
    <dataValidation type="whole" allowBlank="1" showInputMessage="1" showErrorMessage="1" sqref="F9:F13 F17:F26 F30:F43">
      <formula1>0</formula1>
      <formula2>10</formula2>
    </dataValidation>
    <dataValidation type="list" allowBlank="1" showInputMessage="1" showErrorMessage="1" sqref="I3">
      <formula1>"Project, Programme, Portfolio"</formula1>
    </dataValidation>
  </dataValidations>
  <pageMargins left="0.75000000000000011" right="0.75000000000000011" top="0.5" bottom="0.5" header="0.5" footer="0.5"/>
  <pageSetup paperSize="9" orientation="landscape" horizontalDpi="4294967292" verticalDpi="4294967292"/>
  <headerFooter>
    <oddFooter>&amp;L&amp;K000000IPMA ICR Handbook_x000D_&amp;KFF0000IPMA Internal Document&amp;C&amp;K000000Page &amp;P of &amp;N&amp;R&amp;K000000Self-Assessment_x000D_v0.5, 20.06.2016</oddFooter>
  </headerFooter>
  <rowBreaks count="1" manualBreakCount="1">
    <brk id="28"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Esempio</vt:lpstr>
      <vt:lpstr>Punteggio Candidati</vt:lpstr>
    </vt:vector>
  </TitlesOfParts>
  <Company>PM Partners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giuseppe</cp:lastModifiedBy>
  <cp:lastPrinted>2016-06-30T11:19:45Z</cp:lastPrinted>
  <dcterms:created xsi:type="dcterms:W3CDTF">2016-04-15T13:56:41Z</dcterms:created>
  <dcterms:modified xsi:type="dcterms:W3CDTF">2018-05-22T14:53:58Z</dcterms:modified>
</cp:coreProperties>
</file>